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0.1.134\c$\inetpub\wwwroot\TranSolutionsInc Website\documentation\"/>
    </mc:Choice>
  </mc:AlternateContent>
  <bookViews>
    <workbookView xWindow="0" yWindow="0" windowWidth="28800" windowHeight="12300"/>
  </bookViews>
  <sheets>
    <sheet name="Claim Cost Calculator" sheetId="6" r:id="rId1"/>
    <sheet name="Opportunity Cost Calculator" sheetId="5" r:id="rId2"/>
  </sheets>
  <calcPr calcId="162913"/>
</workbook>
</file>

<file path=xl/calcChain.xml><?xml version="1.0" encoding="utf-8"?>
<calcChain xmlns="http://schemas.openxmlformats.org/spreadsheetml/2006/main">
  <c r="C53" i="6" l="1"/>
  <c r="D18" i="5"/>
  <c r="D51" i="6"/>
  <c r="D53" i="6" s="1"/>
  <c r="D52" i="6"/>
  <c r="E40" i="6"/>
  <c r="C34" i="6" l="1"/>
  <c r="D25" i="6"/>
  <c r="D24" i="6"/>
  <c r="D23" i="6"/>
  <c r="B22" i="6"/>
  <c r="B26" i="6" s="1"/>
  <c r="D15" i="6"/>
  <c r="D12" i="6"/>
  <c r="D13" i="6"/>
  <c r="D42" i="6"/>
  <c r="E42" i="6" s="1"/>
  <c r="E43" i="6" s="1"/>
  <c r="E44" i="6" s="1"/>
  <c r="D34" i="6"/>
  <c r="D33" i="6"/>
  <c r="D32" i="6"/>
  <c r="D31" i="6"/>
  <c r="D22" i="6" l="1"/>
  <c r="D26" i="6" s="1"/>
  <c r="D35" i="6"/>
  <c r="B49" i="6" l="1"/>
  <c r="D49" i="6" s="1"/>
  <c r="D54" i="6" s="1"/>
  <c r="C12" i="5" s="1"/>
  <c r="E12" i="5" s="1"/>
  <c r="D23" i="5" s="1"/>
  <c r="D25" i="5" l="1"/>
  <c r="B59" i="6"/>
  <c r="D60" i="6" s="1"/>
  <c r="D59" i="6" s="1"/>
  <c r="D26" i="5"/>
  <c r="B31" i="5" l="1"/>
  <c r="D31" i="5" s="1"/>
  <c r="D32" i="5" s="1"/>
</calcChain>
</file>

<file path=xl/sharedStrings.xml><?xml version="1.0" encoding="utf-8"?>
<sst xmlns="http://schemas.openxmlformats.org/spreadsheetml/2006/main" count="140" uniqueCount="95">
  <si>
    <t>Profit Margin</t>
  </si>
  <si>
    <t>Sales Required to Recover Loss</t>
  </si>
  <si>
    <t>Wage/Hour</t>
  </si>
  <si>
    <t>Time spent on carrier follow-up</t>
  </si>
  <si>
    <t>Reimbursement</t>
  </si>
  <si>
    <t>Liability/lb</t>
  </si>
  <si>
    <t>Total Reimbursement</t>
  </si>
  <si>
    <t>Loss</t>
  </si>
  <si>
    <t>Total Time to File the Claim</t>
  </si>
  <si>
    <t>Cost of Lost Product</t>
  </si>
  <si>
    <t>Calculate Reimbursement Amount (Optional)</t>
  </si>
  <si>
    <t>Weight of Shipment (lb)</t>
  </si>
  <si>
    <t>Time Costs</t>
  </si>
  <si>
    <t>NA</t>
  </si>
  <si>
    <t>Investment</t>
  </si>
  <si>
    <t>Salvage Costs</t>
  </si>
  <si>
    <t>Value of Lost Customers</t>
  </si>
  <si>
    <t>Costs of Salvaging</t>
  </si>
  <si>
    <t>Average Claim Value</t>
  </si>
  <si>
    <t>Claims that should have been filed but were unresolved due to missed deadlines</t>
  </si>
  <si>
    <t>Claims that were unfiled due to low value</t>
  </si>
  <si>
    <t>Total losses from unresolved claims</t>
  </si>
  <si>
    <t>Total Cost of Average Claim Filed</t>
  </si>
  <si>
    <t xml:space="preserve"> </t>
  </si>
  <si>
    <t>Opportunity Costs</t>
  </si>
  <si>
    <t>Costs of Not Salvaging</t>
  </si>
  <si>
    <t xml:space="preserve">   </t>
  </si>
  <si>
    <t xml:space="preserve">  </t>
  </si>
  <si>
    <t xml:space="preserve">    </t>
  </si>
  <si>
    <t>Total Cost of Filed Claims</t>
  </si>
  <si>
    <t>Losses due to Freight Claims</t>
  </si>
  <si>
    <t>Product cost</t>
  </si>
  <si>
    <t>Sales Needed to Recover Losses From Claims</t>
  </si>
  <si>
    <t>Opportunity Costs of Lost Capital</t>
  </si>
  <si>
    <t>Potential Income Generated by Investment (Per Dollar)</t>
  </si>
  <si>
    <t>Value of Lost/Damaged Shipment</t>
  </si>
  <si>
    <t>Claim Cost Totals</t>
  </si>
  <si>
    <t>Total losses from all claims</t>
  </si>
  <si>
    <t>Number of Claims Filed/Year</t>
  </si>
  <si>
    <t>Total Cost of All Claims Filed/Year</t>
  </si>
  <si>
    <t>Number of Claims/Year</t>
  </si>
  <si>
    <t>Total Sales Required to Cover Losses</t>
  </si>
  <si>
    <t>How Much Are Freight Claims Costing You?</t>
  </si>
  <si>
    <r>
      <t xml:space="preserve">If your carrier reimburses you based on </t>
    </r>
    <r>
      <rPr>
        <b/>
        <sz val="11"/>
        <color theme="1"/>
        <rFont val="Calibri"/>
        <family val="2"/>
        <scheme val="minor"/>
      </rPr>
      <t>liability per pound</t>
    </r>
    <r>
      <rPr>
        <sz val="11"/>
        <color theme="1"/>
        <rFont val="Calibri"/>
        <family val="2"/>
        <scheme val="minor"/>
      </rPr>
      <t>, calculate the amount here and enter this amount into the "Value of Lost/Damaged Shipment" cell above.</t>
    </r>
  </si>
  <si>
    <t>Time Spent per Claim (Hours)</t>
  </si>
  <si>
    <t>Labor Cost</t>
  </si>
  <si>
    <t xml:space="preserve"> *Note that even if you recoup 100% of your losses, your capital may be tied up for several months before you can access it.</t>
  </si>
  <si>
    <t>Total Cost of Unresolved Claims/Year</t>
  </si>
  <si>
    <t>Time (Hours)</t>
  </si>
  <si>
    <t>Customer Lifetime Value</t>
  </si>
  <si>
    <t>What business endeavors would you be investing in if company cash was not tied up in freight claims?*</t>
  </si>
  <si>
    <t>How Can MyEZClaim Reduce Your Costs?</t>
  </si>
  <si>
    <t xml:space="preserve"> Reduce Costs of Unfiled Claims</t>
  </si>
  <si>
    <r>
      <t xml:space="preserve"> Reduce All Other Costs 
 </t>
    </r>
    <r>
      <rPr>
        <b/>
        <i/>
        <sz val="14"/>
        <color theme="0"/>
        <rFont val="Calibri"/>
        <family val="2"/>
        <scheme val="minor"/>
      </rPr>
      <t>Cost of Lost Product, Storage Costs, Disposal Costs, Costs of Unhappy Customers, Salvage Costs, Financial Opportunity Costs</t>
    </r>
  </si>
  <si>
    <r>
      <t xml:space="preserve"> How?
 </t>
    </r>
    <r>
      <rPr>
        <sz val="12"/>
        <color theme="1"/>
        <rFont val="Calibri"/>
        <family val="2"/>
        <scheme val="minor"/>
      </rPr>
      <t>• Avoid Costs of Missed deadlines
     o Automatic reminders to avoid missed deadlines
     o Automatically generated carrier reminder letters</t>
    </r>
    <r>
      <rPr>
        <b/>
        <sz val="12"/>
        <color theme="1"/>
        <rFont val="Calibri"/>
        <family val="2"/>
        <scheme val="minor"/>
      </rPr>
      <t xml:space="preserve">
</t>
    </r>
  </si>
  <si>
    <t>Reduce Labor Costs, Opportunity Costs</t>
  </si>
  <si>
    <r>
      <t xml:space="preserve"> How? 
 • Prevention - </t>
    </r>
    <r>
      <rPr>
        <sz val="12"/>
        <color theme="1"/>
        <rFont val="Calibri"/>
        <family val="2"/>
        <scheme val="minor"/>
      </rPr>
      <t xml:space="preserve">Mine Your Data to Prevent Future Claims 
      o Easily identify problem carriers or regions, allowing you to reassess shipping methods
      o Eg Analysis may reveal that a particular product shipped on a particular route is consistently being damaged, and a 70 cent piece of foam solves the problem
      o It may be a matter of talking to a particular carrier about handling methods
</t>
    </r>
    <r>
      <rPr>
        <b/>
        <sz val="12"/>
        <color theme="1"/>
        <rFont val="Calibri"/>
        <family val="2"/>
        <scheme val="minor"/>
      </rPr>
      <t xml:space="preserve">
</t>
    </r>
  </si>
  <si>
    <t>Costs of Unsatisfied Customers</t>
  </si>
  <si>
    <t>Number of items to fill out on claim form</t>
  </si>
  <si>
    <t>Number of Line Items</t>
  </si>
  <si>
    <t>Unsatisfied Customers</t>
  </si>
  <si>
    <t>Printing &amp; Postage Costs</t>
  </si>
  <si>
    <t>Total Printing &amp; Postage Costs</t>
  </si>
  <si>
    <t>Cost of Printing &amp; Postage</t>
  </si>
  <si>
    <t>Printing &amp; handling costs (initial claim)</t>
  </si>
  <si>
    <t>Printing &amp; handling costs (per follow-up)</t>
  </si>
  <si>
    <t>Cost</t>
  </si>
  <si>
    <t>Number of Follow-ups</t>
  </si>
  <si>
    <t>Postage (initial claim)</t>
  </si>
  <si>
    <t>Postage (per follow-up)</t>
  </si>
  <si>
    <t>Cost of not salvaging when you could</t>
  </si>
  <si>
    <t>Lowest Cost (Not Salvaging vs Salvaging)</t>
  </si>
  <si>
    <t>Opportunity Cost</t>
  </si>
  <si>
    <t>Percentage of Claims with Salvage Value</t>
  </si>
  <si>
    <t>Average Salvage Value</t>
  </si>
  <si>
    <t>Average Loss if Not Salvaging</t>
  </si>
  <si>
    <r>
      <t xml:space="preserve"> Manually filing and managing just one freight claim takes </t>
    </r>
    <r>
      <rPr>
        <b/>
        <sz val="12"/>
        <color theme="1"/>
        <rFont val="Calibri"/>
        <family val="2"/>
        <scheme val="minor"/>
      </rPr>
      <t>2-3 hours per month</t>
    </r>
    <r>
      <rPr>
        <sz val="12"/>
        <color theme="1"/>
        <rFont val="Calibri"/>
        <family val="2"/>
        <scheme val="minor"/>
      </rPr>
      <t xml:space="preserve"> - MyEZClaim reduces that time to </t>
    </r>
    <r>
      <rPr>
        <b/>
        <sz val="12"/>
        <color theme="1"/>
        <rFont val="Calibri"/>
        <family val="2"/>
        <scheme val="minor"/>
      </rPr>
      <t xml:space="preserve">just 10 minutes.
 How?
 </t>
    </r>
    <r>
      <rPr>
        <sz val="12"/>
        <color theme="1"/>
        <rFont val="Calibri"/>
        <family val="2"/>
        <scheme val="minor"/>
      </rPr>
      <t>• Automatically generate a universally accepted claim form while organizing data for your records
 • Rather than emailing a spreadsheet between team members, the centralized database provides one information source for all users to work simultaneously
 • Stop searching through email correspondence - email built directly into the system allows you to keep carrier emails with all other information for that claim
 • Record payments, photographic documentation, support documentation, email correspondence, and all data for each claim in one searchable system
 • Speed filing with multiple productivity features</t>
    </r>
  </si>
  <si>
    <t>Total of Average Salvage Costs</t>
  </si>
  <si>
    <t>Time spent on sales efforts for damaged product</t>
  </si>
  <si>
    <t>Total Cost of Salvaging</t>
  </si>
  <si>
    <t>Quality Control &amp; Inspection
(Time spent determining which products can be salvaged, repackaging damaged product to ship back, looking for quotes on repairs or replacements, etc.)</t>
  </si>
  <si>
    <t>Total Cost of Unfiled Claims</t>
  </si>
  <si>
    <t>Other Claim Preparation tasks
(Time spent collecting supporting documents, meeting with inspecting carrier, etc.)</t>
  </si>
  <si>
    <t>Time spent filing claim paperwork</t>
  </si>
  <si>
    <t>Dollars Tied Up by Freight Claims each year</t>
  </si>
  <si>
    <t># of Customers Ceasing Business Due to Claims (each year)</t>
  </si>
  <si>
    <t>(Calculated from previous sheet)</t>
  </si>
  <si>
    <r>
      <rPr>
        <b/>
        <sz val="14"/>
        <color theme="1"/>
        <rFont val="Calibri"/>
        <family val="2"/>
        <scheme val="minor"/>
      </rPr>
      <t xml:space="preserve">How to Use The Opportunity Cost Calculator
</t>
    </r>
    <r>
      <rPr>
        <sz val="14"/>
        <color theme="1"/>
        <rFont val="Calibri"/>
        <family val="2"/>
        <scheme val="minor"/>
      </rPr>
      <t>- First, complete the first sheet. Some of the values will be used here.
- Enter your values into the blue cells. The yellow cells will be calculated for you automatically. 
- The red tables will calculate the true cost of your claims from your costs on the previous sheet, as well as the opportunity costs calculated on this sheet.</t>
    </r>
  </si>
  <si>
    <t xml:space="preserve">Total Opportunity Cost </t>
  </si>
  <si>
    <t xml:space="preserve">Other Claim Costs </t>
  </si>
  <si>
    <t>Other Freight Claim Costs (Per Year)</t>
  </si>
  <si>
    <t>Total Opportunity Cost (Per Year)</t>
  </si>
  <si>
    <r>
      <rPr>
        <b/>
        <sz val="14"/>
        <color theme="1"/>
        <rFont val="Calibri"/>
        <family val="2"/>
        <scheme val="minor"/>
      </rPr>
      <t>How to Use This Spreadsheet</t>
    </r>
    <r>
      <rPr>
        <sz val="14"/>
        <color theme="1"/>
        <rFont val="Calibri"/>
        <family val="2"/>
        <scheme val="minor"/>
      </rPr>
      <t xml:space="preserve">
- Enter your values into the blue cells. The yellow cells will be calculated for you automatically. 
- Fill out each field with your costs or values for an average claim; you will calculate the total annual cost of your claims at the end. 
- If you are unsure of a value, just enter your best guess. The purpose of this spreadsheet is to give you a general idea of the places that freight claims may be costing you money.
- If you also want to calculate the opportunity costs of your freight claims, fill out the second spreadsheet in this workbook, the "Opportunity Cost Calculator". You'll need to fill out this spreadsheet first.</t>
    </r>
  </si>
  <si>
    <t>%</t>
  </si>
  <si>
    <t>For more information, visit www.transolutionsinc.com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</si>
</sst>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Red]\-&quot;$&quot;#,##0"/>
    <numFmt numFmtId="165" formatCode="&quot;$&quot;#,##0.00;[Red]\-&quot;$&quot;#,##0.00"/>
    <numFmt numFmtId="166" formatCode="&quot;$&quot;#,##0"/>
    <numFmt numFmtId="167" formatCode="&quot;$&quot;#,##0.00"/>
  </numFmts>
  <fonts count="27" x14ac:knownFonts="1">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sz val="11"/>
      <name val="Calibri"/>
      <family val="2"/>
      <scheme val="minor"/>
    </font>
    <font>
      <b/>
      <sz val="18"/>
      <color theme="1"/>
      <name val="Calibri"/>
      <family val="2"/>
      <scheme val="minor"/>
    </font>
    <font>
      <sz val="18"/>
      <color theme="1"/>
      <name val="Calibri"/>
      <family val="2"/>
      <scheme val="minor"/>
    </font>
    <font>
      <b/>
      <sz val="22"/>
      <color theme="0"/>
      <name val="Calibri"/>
      <family val="2"/>
      <scheme val="minor"/>
    </font>
    <font>
      <sz val="14"/>
      <color theme="1"/>
      <name val="Calibri"/>
      <family val="2"/>
      <scheme val="minor"/>
    </font>
    <font>
      <sz val="36"/>
      <color theme="0"/>
      <name val="Calibri"/>
      <family val="2"/>
      <scheme val="minor"/>
    </font>
    <font>
      <b/>
      <sz val="14"/>
      <color theme="1"/>
      <name val="Calibri"/>
      <family val="2"/>
      <scheme val="minor"/>
    </font>
    <font>
      <b/>
      <sz val="24"/>
      <color theme="0"/>
      <name val="Calibri"/>
      <family val="2"/>
      <scheme val="minor"/>
    </font>
    <font>
      <sz val="12"/>
      <color theme="1"/>
      <name val="Calibri"/>
      <family val="2"/>
      <scheme val="minor"/>
    </font>
    <font>
      <b/>
      <sz val="14"/>
      <color theme="0"/>
      <name val="Calibri"/>
      <family val="2"/>
      <scheme val="minor"/>
    </font>
    <font>
      <b/>
      <sz val="12"/>
      <color theme="1"/>
      <name val="Calibri"/>
      <family val="2"/>
      <scheme val="minor"/>
    </font>
    <font>
      <b/>
      <i/>
      <sz val="14"/>
      <color theme="0"/>
      <name val="Calibri"/>
      <family val="2"/>
      <scheme val="minor"/>
    </font>
    <font>
      <u/>
      <sz val="9.35"/>
      <color theme="10"/>
      <name val="Calibri"/>
      <family val="2"/>
    </font>
    <font>
      <b/>
      <sz val="18"/>
      <color theme="0"/>
      <name val="Calibri"/>
      <family val="2"/>
      <scheme val="minor"/>
    </font>
    <font>
      <b/>
      <sz val="16"/>
      <color theme="0"/>
      <name val="Calibri"/>
      <family val="2"/>
    </font>
    <font>
      <sz val="11"/>
      <color theme="0"/>
      <name val="Calibri"/>
      <family val="2"/>
      <scheme val="minor"/>
    </font>
    <font>
      <sz val="22"/>
      <color theme="0"/>
      <name val="Calibri"/>
      <family val="2"/>
      <scheme val="minor"/>
    </font>
    <font>
      <sz val="11"/>
      <color theme="1"/>
      <name val="Calibri"/>
      <scheme val="minor"/>
    </font>
    <font>
      <b/>
      <sz val="11"/>
      <color theme="1"/>
      <name val="Calibri"/>
      <scheme val="minor"/>
    </font>
    <font>
      <sz val="11"/>
      <color rgb="FF000000"/>
      <name val="Calibri"/>
    </font>
    <font>
      <b/>
      <sz val="11"/>
      <color rgb="FF000000"/>
      <name val="Calibri"/>
    </font>
    <font>
      <u/>
      <sz val="18"/>
      <color theme="0"/>
      <name val="Calibri"/>
      <family val="2"/>
    </font>
    <font>
      <b/>
      <u/>
      <sz val="20"/>
      <color theme="0"/>
      <name val="Calibri"/>
      <family val="2"/>
    </font>
  </fonts>
  <fills count="15">
    <fill>
      <patternFill patternType="none"/>
    </fill>
    <fill>
      <patternFill patternType="gray125"/>
    </fill>
    <fill>
      <patternFill patternType="solid">
        <fgColor theme="3" tint="0.79998168889431442"/>
        <bgColor indexed="64"/>
      </patternFill>
    </fill>
    <fill>
      <patternFill patternType="solid">
        <fgColor theme="8"/>
        <bgColor theme="8"/>
      </patternFill>
    </fill>
    <fill>
      <patternFill patternType="solid">
        <fgColor rgb="FFFFFF99"/>
        <bgColor indexed="64"/>
      </patternFill>
    </fill>
    <fill>
      <patternFill patternType="solid">
        <fgColor rgb="FF348AA2"/>
        <bgColor theme="8"/>
      </patternFill>
    </fill>
    <fill>
      <patternFill patternType="solid">
        <fgColor theme="5" tint="-0.249977111117893"/>
        <bgColor theme="9"/>
      </patternFill>
    </fill>
    <fill>
      <patternFill patternType="solid">
        <fgColor theme="5" tint="0.59999389629810485"/>
        <bgColor indexed="64"/>
      </patternFill>
    </fill>
    <fill>
      <patternFill patternType="solid">
        <fgColor rgb="FF2C7488"/>
        <bgColor indexed="64"/>
      </patternFill>
    </fill>
    <fill>
      <patternFill patternType="solid">
        <fgColor rgb="FF9BCC40"/>
        <bgColor indexed="64"/>
      </patternFill>
    </fill>
    <fill>
      <patternFill patternType="solid">
        <fgColor rgb="FF52A32D"/>
        <bgColor theme="8"/>
      </patternFill>
    </fill>
    <fill>
      <patternFill patternType="solid">
        <fgColor rgb="FFDDE8C6"/>
        <bgColor indexed="64"/>
      </patternFill>
    </fill>
    <fill>
      <patternFill patternType="solid">
        <fgColor rgb="FF52A32D"/>
        <bgColor indexed="64"/>
      </patternFill>
    </fill>
    <fill>
      <patternFill patternType="solid">
        <fgColor theme="0"/>
        <bgColor indexed="64"/>
      </patternFill>
    </fill>
    <fill>
      <patternFill patternType="solid">
        <fgColor rgb="FFC5D9F1"/>
        <bgColor indexed="64"/>
      </patternFill>
    </fill>
  </fills>
  <borders count="26">
    <border>
      <left/>
      <right/>
      <top/>
      <bottom/>
      <diagonal/>
    </border>
    <border>
      <left style="thick">
        <color rgb="FF348AA2"/>
      </left>
      <right/>
      <top style="thick">
        <color rgb="FF348AA2"/>
      </top>
      <bottom/>
      <diagonal/>
    </border>
    <border>
      <left style="thin">
        <color theme="8"/>
      </left>
      <right/>
      <top style="thick">
        <color rgb="FF348AA2"/>
      </top>
      <bottom/>
      <diagonal/>
    </border>
    <border>
      <left/>
      <right style="thick">
        <color rgb="FF348AA2"/>
      </right>
      <top style="thick">
        <color rgb="FF348AA2"/>
      </top>
      <bottom/>
      <diagonal/>
    </border>
    <border>
      <left style="thick">
        <color rgb="FF348AA2"/>
      </left>
      <right/>
      <top/>
      <bottom/>
      <diagonal/>
    </border>
    <border>
      <left/>
      <right style="thick">
        <color rgb="FF348AA2"/>
      </right>
      <top/>
      <bottom/>
      <diagonal/>
    </border>
    <border>
      <left style="thick">
        <color rgb="FF348AA2"/>
      </left>
      <right/>
      <top/>
      <bottom style="thick">
        <color rgb="FF348AA2"/>
      </bottom>
      <diagonal/>
    </border>
    <border>
      <left/>
      <right/>
      <top/>
      <bottom style="thick">
        <color rgb="FF348AA2"/>
      </bottom>
      <diagonal/>
    </border>
    <border>
      <left/>
      <right style="thick">
        <color rgb="FF348AA2"/>
      </right>
      <top/>
      <bottom style="thick">
        <color rgb="FF348AA2"/>
      </bottom>
      <diagonal/>
    </border>
    <border>
      <left style="thin">
        <color theme="8"/>
      </left>
      <right style="thick">
        <color rgb="FF348AA2"/>
      </right>
      <top style="thick">
        <color rgb="FF348AA2"/>
      </top>
      <bottom/>
      <diagonal/>
    </border>
    <border>
      <left style="thick">
        <color rgb="FF348AA2"/>
      </left>
      <right/>
      <top style="thin">
        <color theme="8"/>
      </top>
      <bottom/>
      <diagonal/>
    </border>
    <border>
      <left style="thick">
        <color theme="5" tint="-0.24994659260841701"/>
      </left>
      <right/>
      <top style="thick">
        <color theme="5" tint="-0.24994659260841701"/>
      </top>
      <bottom/>
      <diagonal/>
    </border>
    <border>
      <left style="thin">
        <color theme="9"/>
      </left>
      <right/>
      <top style="thick">
        <color theme="5" tint="-0.24994659260841701"/>
      </top>
      <bottom/>
      <diagonal/>
    </border>
    <border>
      <left style="thin">
        <color theme="9"/>
      </left>
      <right style="thick">
        <color theme="5" tint="-0.24994659260841701"/>
      </right>
      <top style="thick">
        <color theme="5" tint="-0.24994659260841701"/>
      </top>
      <bottom/>
      <diagonal/>
    </border>
    <border>
      <left style="thick">
        <color theme="5" tint="-0.24994659260841701"/>
      </left>
      <right/>
      <top/>
      <bottom/>
      <diagonal/>
    </border>
    <border>
      <left/>
      <right style="thick">
        <color theme="5" tint="-0.24994659260841701"/>
      </right>
      <top/>
      <bottom/>
      <diagonal/>
    </border>
    <border>
      <left style="thick">
        <color theme="5" tint="-0.24994659260841701"/>
      </left>
      <right/>
      <top/>
      <bottom style="thick">
        <color theme="5" tint="-0.24994659260841701"/>
      </bottom>
      <diagonal/>
    </border>
    <border>
      <left/>
      <right/>
      <top/>
      <bottom style="thick">
        <color theme="5" tint="-0.24994659260841701"/>
      </bottom>
      <diagonal/>
    </border>
    <border>
      <left/>
      <right style="thick">
        <color theme="5" tint="-0.24994659260841701"/>
      </right>
      <top/>
      <bottom style="thick">
        <color theme="5" tint="-0.24994659260841701"/>
      </bottom>
      <diagonal/>
    </border>
    <border>
      <left style="thick">
        <color rgb="FF4D9A2A"/>
      </left>
      <right/>
      <top style="thick">
        <color rgb="FF4D9A2A"/>
      </top>
      <bottom/>
      <diagonal/>
    </border>
    <border>
      <left style="thin">
        <color theme="8"/>
      </left>
      <right/>
      <top style="thick">
        <color rgb="FF4D9A2A"/>
      </top>
      <bottom/>
      <diagonal/>
    </border>
    <border>
      <left style="thin">
        <color theme="8"/>
      </left>
      <right style="thick">
        <color rgb="FF4D9A2A"/>
      </right>
      <top style="thick">
        <color rgb="FF4D9A2A"/>
      </top>
      <bottom/>
      <diagonal/>
    </border>
    <border>
      <left style="thick">
        <color rgb="FF4D9A2A"/>
      </left>
      <right/>
      <top/>
      <bottom/>
      <diagonal/>
    </border>
    <border>
      <left/>
      <right style="thick">
        <color rgb="FF4D9A2A"/>
      </right>
      <top/>
      <bottom/>
      <diagonal/>
    </border>
    <border>
      <left/>
      <right/>
      <top style="thin">
        <color theme="8"/>
      </top>
      <bottom/>
      <diagonal/>
    </border>
    <border>
      <left/>
      <right style="thick">
        <color rgb="FF348AA2"/>
      </right>
      <top style="thin">
        <color theme="8"/>
      </top>
      <bottom/>
      <diagonal/>
    </border>
  </borders>
  <cellStyleXfs count="2">
    <xf numFmtId="0" fontId="0" fillId="0" borderId="0"/>
    <xf numFmtId="0" fontId="16" fillId="0" borderId="0" applyNumberFormat="0" applyFill="0" applyBorder="0" applyAlignment="0" applyProtection="0">
      <alignment vertical="top"/>
      <protection locked="0"/>
    </xf>
  </cellStyleXfs>
  <cellXfs count="158">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0" fontId="0" fillId="0" borderId="0" xfId="0" applyFont="1"/>
    <xf numFmtId="0" fontId="6" fillId="0" borderId="0" xfId="0" applyFont="1"/>
    <xf numFmtId="0" fontId="1" fillId="0" borderId="0" xfId="0" applyFont="1" applyBorder="1" applyAlignment="1">
      <alignment wrapText="1"/>
    </xf>
    <xf numFmtId="0" fontId="1" fillId="0" borderId="0" xfId="0" applyFont="1" applyBorder="1" applyAlignment="1">
      <alignment horizontal="center" wrapText="1"/>
    </xf>
    <xf numFmtId="166" fontId="0" fillId="4" borderId="0" xfId="0" applyNumberFormat="1" applyFill="1" applyBorder="1"/>
    <xf numFmtId="0" fontId="0" fillId="0" borderId="0" xfId="0" applyBorder="1" applyAlignment="1">
      <alignment wrapText="1"/>
    </xf>
    <xf numFmtId="0" fontId="0" fillId="0" borderId="0" xfId="0" applyBorder="1"/>
    <xf numFmtId="166" fontId="0" fillId="2" borderId="0" xfId="0" applyNumberFormat="1" applyFill="1" applyBorder="1"/>
    <xf numFmtId="0" fontId="1" fillId="0" borderId="0" xfId="0" applyFont="1" applyBorder="1"/>
    <xf numFmtId="0" fontId="0" fillId="2" borderId="0" xfId="0" applyFill="1" applyBorder="1"/>
    <xf numFmtId="0" fontId="7" fillId="5" borderId="1" xfId="0" applyFont="1" applyFill="1" applyBorder="1"/>
    <xf numFmtId="0" fontId="7" fillId="5" borderId="2" xfId="0" applyFont="1" applyFill="1" applyBorder="1"/>
    <xf numFmtId="0" fontId="2" fillId="5" borderId="3" xfId="0" applyFont="1" applyFill="1" applyBorder="1" applyAlignment="1">
      <alignment wrapText="1"/>
    </xf>
    <xf numFmtId="0" fontId="0" fillId="0" borderId="4" xfId="0" applyBorder="1"/>
    <xf numFmtId="0" fontId="1" fillId="0" borderId="5" xfId="0" applyFont="1" applyBorder="1" applyAlignment="1">
      <alignment wrapText="1"/>
    </xf>
    <xf numFmtId="0" fontId="0" fillId="0" borderId="4" xfId="0" applyBorder="1" applyAlignment="1">
      <alignment wrapText="1"/>
    </xf>
    <xf numFmtId="166" fontId="0" fillId="4" borderId="5" xfId="0" applyNumberFormat="1" applyFill="1" applyBorder="1"/>
    <xf numFmtId="0" fontId="0" fillId="0" borderId="7" xfId="0" applyBorder="1"/>
    <xf numFmtId="0" fontId="1" fillId="0" borderId="4" xfId="0" applyFont="1" applyBorder="1"/>
    <xf numFmtId="0" fontId="1" fillId="0" borderId="5" xfId="0" applyFont="1" applyBorder="1"/>
    <xf numFmtId="166" fontId="0" fillId="4" borderId="8" xfId="0" applyNumberFormat="1" applyFill="1" applyBorder="1"/>
    <xf numFmtId="0" fontId="7" fillId="5" borderId="9" xfId="0" applyFont="1" applyFill="1" applyBorder="1"/>
    <xf numFmtId="0" fontId="1" fillId="0" borderId="6" xfId="0" applyFont="1" applyBorder="1"/>
    <xf numFmtId="9" fontId="0" fillId="4" borderId="0" xfId="0" applyNumberFormat="1" applyFill="1" applyBorder="1"/>
    <xf numFmtId="3" fontId="0" fillId="0" borderId="0" xfId="0" applyNumberFormat="1" applyBorder="1"/>
    <xf numFmtId="3" fontId="0" fillId="0" borderId="5" xfId="0" applyNumberFormat="1" applyBorder="1"/>
    <xf numFmtId="0" fontId="0" fillId="0" borderId="4" xfId="0" applyFill="1" applyBorder="1" applyAlignment="1">
      <alignment wrapText="1"/>
    </xf>
    <xf numFmtId="0" fontId="0" fillId="0" borderId="6" xfId="0" applyFill="1" applyBorder="1" applyAlignment="1">
      <alignment wrapText="1"/>
    </xf>
    <xf numFmtId="0" fontId="1" fillId="0" borderId="0" xfId="0" applyFont="1" applyFill="1" applyBorder="1"/>
    <xf numFmtId="0" fontId="1" fillId="0" borderId="4" xfId="0" applyFont="1" applyFill="1" applyBorder="1" applyAlignment="1">
      <alignment wrapText="1"/>
    </xf>
    <xf numFmtId="0" fontId="1" fillId="0" borderId="5" xfId="0" applyFont="1" applyFill="1" applyBorder="1"/>
    <xf numFmtId="0" fontId="7" fillId="6" borderId="11" xfId="0" applyFont="1" applyFill="1" applyBorder="1"/>
    <xf numFmtId="0" fontId="2" fillId="6" borderId="12" xfId="0" applyFont="1" applyFill="1" applyBorder="1"/>
    <xf numFmtId="0" fontId="2" fillId="6" borderId="13" xfId="0" applyFont="1" applyFill="1" applyBorder="1"/>
    <xf numFmtId="0" fontId="1" fillId="0" borderId="14" xfId="0" applyFont="1" applyBorder="1"/>
    <xf numFmtId="0" fontId="1" fillId="0" borderId="15" xfId="0" applyFont="1" applyBorder="1" applyAlignment="1">
      <alignment wrapText="1"/>
    </xf>
    <xf numFmtId="0" fontId="0" fillId="0" borderId="16" xfId="0" applyBorder="1"/>
    <xf numFmtId="0" fontId="0" fillId="2" borderId="17" xfId="0" applyFill="1" applyBorder="1"/>
    <xf numFmtId="0" fontId="1" fillId="0" borderId="15" xfId="0" applyFont="1" applyBorder="1"/>
    <xf numFmtId="0" fontId="0" fillId="0" borderId="14" xfId="0" applyBorder="1" applyAlignment="1">
      <alignment wrapText="1"/>
    </xf>
    <xf numFmtId="166" fontId="0" fillId="4" borderId="15" xfId="0" applyNumberFormat="1" applyFill="1" applyBorder="1"/>
    <xf numFmtId="0" fontId="0" fillId="0" borderId="14" xfId="0" applyBorder="1"/>
    <xf numFmtId="0" fontId="1" fillId="0" borderId="0" xfId="0" applyFont="1" applyBorder="1" applyAlignment="1"/>
    <xf numFmtId="0" fontId="1" fillId="0" borderId="0" xfId="0" applyFont="1" applyFill="1" applyBorder="1" applyAlignment="1">
      <alignment wrapText="1"/>
    </xf>
    <xf numFmtId="167" fontId="0" fillId="2" borderId="0" xfId="0" applyNumberFormat="1" applyFill="1" applyBorder="1"/>
    <xf numFmtId="166" fontId="1" fillId="4" borderId="5" xfId="0" applyNumberFormat="1" applyFont="1" applyFill="1" applyBorder="1"/>
    <xf numFmtId="166" fontId="4" fillId="4" borderId="17" xfId="0" applyNumberFormat="1" applyFont="1" applyFill="1" applyBorder="1"/>
    <xf numFmtId="166" fontId="0" fillId="4" borderId="18" xfId="0" applyNumberFormat="1" applyFill="1" applyBorder="1"/>
    <xf numFmtId="166" fontId="1" fillId="4" borderId="15" xfId="0" applyNumberFormat="1" applyFont="1" applyFill="1" applyBorder="1"/>
    <xf numFmtId="166" fontId="0" fillId="4" borderId="0" xfId="0" applyNumberFormat="1" applyFont="1" applyFill="1" applyBorder="1"/>
    <xf numFmtId="0" fontId="5" fillId="0" borderId="0" xfId="0" applyFont="1" applyFill="1"/>
    <xf numFmtId="166" fontId="5" fillId="7" borderId="18" xfId="0" applyNumberFormat="1" applyFont="1" applyFill="1" applyBorder="1"/>
    <xf numFmtId="0" fontId="5" fillId="7" borderId="16" xfId="0" applyFont="1" applyFill="1" applyBorder="1"/>
    <xf numFmtId="0" fontId="5" fillId="7" borderId="17" xfId="0" applyFont="1" applyFill="1" applyBorder="1"/>
    <xf numFmtId="0" fontId="5" fillId="7" borderId="16" xfId="0" applyFont="1" applyFill="1" applyBorder="1" applyAlignment="1"/>
    <xf numFmtId="0" fontId="5" fillId="7" borderId="17" xfId="0" applyFont="1" applyFill="1" applyBorder="1" applyAlignment="1"/>
    <xf numFmtId="0" fontId="0" fillId="0" borderId="0" xfId="0" applyFill="1"/>
    <xf numFmtId="3" fontId="0" fillId="2" borderId="0" xfId="0" applyNumberFormat="1" applyFill="1" applyBorder="1"/>
    <xf numFmtId="166" fontId="5" fillId="7" borderId="17" xfId="0" applyNumberFormat="1" applyFont="1" applyFill="1" applyBorder="1" applyAlignment="1"/>
    <xf numFmtId="0" fontId="0" fillId="0" borderId="0" xfId="0" applyFill="1" applyBorder="1"/>
    <xf numFmtId="0" fontId="1" fillId="9" borderId="0" xfId="0" applyFont="1" applyFill="1" applyBorder="1" applyAlignment="1"/>
    <xf numFmtId="0" fontId="1" fillId="9" borderId="0" xfId="0" applyFont="1" applyFill="1" applyBorder="1"/>
    <xf numFmtId="0" fontId="1" fillId="11" borderId="0" xfId="0" applyFont="1" applyFill="1" applyBorder="1" applyAlignment="1"/>
    <xf numFmtId="0" fontId="1" fillId="11" borderId="0" xfId="0" applyFont="1" applyFill="1" applyBorder="1"/>
    <xf numFmtId="0" fontId="0" fillId="11" borderId="0" xfId="0" applyFont="1" applyFill="1" applyBorder="1"/>
    <xf numFmtId="0" fontId="7" fillId="10" borderId="20" xfId="0" applyFont="1" applyFill="1" applyBorder="1"/>
    <xf numFmtId="0" fontId="7" fillId="10" borderId="21" xfId="0" applyFont="1" applyFill="1" applyBorder="1"/>
    <xf numFmtId="0" fontId="1" fillId="9" borderId="23" xfId="0" applyFont="1" applyFill="1" applyBorder="1"/>
    <xf numFmtId="0" fontId="0" fillId="11" borderId="22" xfId="0" applyFill="1" applyBorder="1" applyAlignment="1">
      <alignment wrapText="1"/>
    </xf>
    <xf numFmtId="166" fontId="1" fillId="11" borderId="23" xfId="0" applyNumberFormat="1" applyFont="1" applyFill="1" applyBorder="1"/>
    <xf numFmtId="0" fontId="1" fillId="11" borderId="22" xfId="0" applyFont="1" applyFill="1" applyBorder="1" applyAlignment="1">
      <alignment wrapText="1"/>
    </xf>
    <xf numFmtId="0" fontId="1" fillId="11" borderId="23" xfId="0" applyFont="1" applyFill="1" applyBorder="1"/>
    <xf numFmtId="0" fontId="11" fillId="10" borderId="19" xfId="0" applyFont="1" applyFill="1" applyBorder="1"/>
    <xf numFmtId="0" fontId="8" fillId="9" borderId="22" xfId="0" applyFont="1" applyFill="1" applyBorder="1"/>
    <xf numFmtId="0" fontId="10" fillId="9" borderId="22" xfId="0" applyFont="1" applyFill="1" applyBorder="1" applyAlignment="1">
      <alignment wrapText="1"/>
    </xf>
    <xf numFmtId="0" fontId="17" fillId="0" borderId="0" xfId="0" applyFont="1"/>
    <xf numFmtId="0" fontId="18" fillId="12" borderId="23" xfId="1" applyFont="1" applyFill="1" applyBorder="1" applyAlignment="1" applyProtection="1">
      <alignment wrapText="1"/>
    </xf>
    <xf numFmtId="0" fontId="2" fillId="3" borderId="25" xfId="0" applyFont="1" applyFill="1" applyBorder="1"/>
    <xf numFmtId="167" fontId="0" fillId="4" borderId="5" xfId="0" applyNumberFormat="1" applyFill="1" applyBorder="1"/>
    <xf numFmtId="167" fontId="0" fillId="4" borderId="0" xfId="0" applyNumberFormat="1" applyFill="1" applyBorder="1"/>
    <xf numFmtId="166" fontId="3" fillId="0" borderId="0" xfId="0" applyNumberFormat="1" applyFont="1" applyBorder="1" applyAlignment="1">
      <alignment wrapText="1"/>
    </xf>
    <xf numFmtId="164" fontId="3" fillId="0" borderId="0" xfId="0" applyNumberFormat="1" applyFont="1" applyBorder="1" applyAlignment="1">
      <alignment wrapText="1"/>
    </xf>
    <xf numFmtId="3" fontId="0" fillId="4" borderId="0" xfId="0" applyNumberFormat="1" applyFill="1" applyBorder="1"/>
    <xf numFmtId="3" fontId="0" fillId="14" borderId="0" xfId="0" applyNumberFormat="1" applyFill="1" applyBorder="1"/>
    <xf numFmtId="0" fontId="20" fillId="5" borderId="2" xfId="0" applyFont="1" applyFill="1" applyBorder="1"/>
    <xf numFmtId="0" fontId="20" fillId="5" borderId="9" xfId="0" applyFont="1" applyFill="1" applyBorder="1"/>
    <xf numFmtId="0" fontId="19" fillId="3" borderId="10" xfId="0" applyFont="1" applyFill="1" applyBorder="1"/>
    <xf numFmtId="0" fontId="19" fillId="3" borderId="24" xfId="0" applyFont="1" applyFill="1" applyBorder="1"/>
    <xf numFmtId="0" fontId="19" fillId="3" borderId="25" xfId="0" applyFont="1" applyFill="1" applyBorder="1"/>
    <xf numFmtId="0" fontId="0" fillId="0" borderId="0" xfId="0" applyFont="1" applyBorder="1"/>
    <xf numFmtId="0" fontId="0" fillId="0" borderId="5" xfId="0" applyFont="1" applyBorder="1"/>
    <xf numFmtId="0" fontId="0" fillId="0" borderId="6" xfId="0" applyFont="1" applyBorder="1"/>
    <xf numFmtId="166" fontId="0" fillId="4" borderId="8" xfId="0" applyNumberFormat="1" applyFont="1" applyFill="1" applyBorder="1"/>
    <xf numFmtId="0" fontId="0" fillId="0" borderId="10" xfId="0" applyFont="1" applyBorder="1"/>
    <xf numFmtId="0" fontId="0" fillId="0" borderId="6" xfId="0" applyBorder="1"/>
    <xf numFmtId="3" fontId="0" fillId="2" borderId="7" xfId="0" applyNumberFormat="1" applyFill="1" applyBorder="1"/>
    <xf numFmtId="166" fontId="0" fillId="2" borderId="7" xfId="0" applyNumberFormat="1" applyFill="1" applyBorder="1"/>
    <xf numFmtId="166" fontId="0" fillId="14" borderId="0" xfId="0" applyNumberFormat="1" applyFill="1" applyBorder="1"/>
    <xf numFmtId="9" fontId="0" fillId="14" borderId="0" xfId="0" applyNumberFormat="1" applyFill="1" applyBorder="1"/>
    <xf numFmtId="164" fontId="1" fillId="4" borderId="5" xfId="0" applyNumberFormat="1" applyFont="1" applyFill="1" applyBorder="1"/>
    <xf numFmtId="0" fontId="1" fillId="0" borderId="6" xfId="0" applyFont="1" applyBorder="1" applyAlignment="1"/>
    <xf numFmtId="164" fontId="3" fillId="0" borderId="7" xfId="0" applyNumberFormat="1" applyFont="1" applyBorder="1" applyAlignment="1">
      <alignment wrapText="1"/>
    </xf>
    <xf numFmtId="0" fontId="3" fillId="0" borderId="7" xfId="0" applyFont="1" applyBorder="1" applyAlignment="1">
      <alignment wrapText="1"/>
    </xf>
    <xf numFmtId="0" fontId="0" fillId="2" borderId="7" xfId="0" applyFont="1" applyFill="1" applyBorder="1"/>
    <xf numFmtId="167" fontId="0" fillId="2" borderId="7" xfId="0" applyNumberFormat="1" applyFont="1" applyFill="1" applyBorder="1"/>
    <xf numFmtId="166" fontId="0" fillId="13" borderId="0" xfId="0" applyNumberFormat="1" applyFont="1" applyFill="1" applyBorder="1"/>
    <xf numFmtId="166" fontId="0" fillId="13" borderId="5" xfId="0" applyNumberFormat="1" applyFont="1" applyFill="1" applyBorder="1"/>
    <xf numFmtId="0" fontId="0" fillId="2" borderId="24" xfId="0" applyFill="1" applyBorder="1"/>
    <xf numFmtId="0" fontId="2" fillId="3" borderId="24" xfId="0" applyFont="1" applyFill="1" applyBorder="1"/>
    <xf numFmtId="166" fontId="0" fillId="13" borderId="7" xfId="0" applyNumberFormat="1" applyFont="1" applyFill="1" applyBorder="1"/>
    <xf numFmtId="166" fontId="0" fillId="13" borderId="15" xfId="0" applyNumberFormat="1" applyFont="1" applyFill="1" applyBorder="1"/>
    <xf numFmtId="9" fontId="0" fillId="2" borderId="0" xfId="0" applyNumberFormat="1" applyFill="1" applyBorder="1" applyAlignment="1">
      <alignment horizontal="right"/>
    </xf>
    <xf numFmtId="0" fontId="21" fillId="0" borderId="0" xfId="0" applyFont="1"/>
    <xf numFmtId="0" fontId="22" fillId="0" borderId="0" xfId="0" applyFont="1"/>
    <xf numFmtId="0" fontId="6" fillId="0" borderId="0" xfId="0" applyFont="1" applyAlignment="1">
      <alignment wrapText="1"/>
    </xf>
    <xf numFmtId="165" fontId="0" fillId="0" borderId="0" xfId="0" applyNumberFormat="1" applyFont="1" applyAlignment="1">
      <alignment wrapText="1"/>
    </xf>
    <xf numFmtId="0" fontId="0" fillId="0" borderId="0" xfId="0" applyFont="1" applyAlignment="1">
      <alignment wrapText="1"/>
    </xf>
    <xf numFmtId="0" fontId="5" fillId="0" borderId="0" xfId="0" applyFont="1" applyFill="1" applyAlignment="1">
      <alignment wrapText="1"/>
    </xf>
    <xf numFmtId="0" fontId="17" fillId="0" borderId="0" xfId="0" applyFont="1" applyAlignment="1">
      <alignment wrapText="1"/>
    </xf>
    <xf numFmtId="0" fontId="22" fillId="0" borderId="0" xfId="0" applyFont="1" applyAlignment="1">
      <alignment wrapText="1"/>
    </xf>
    <xf numFmtId="0" fontId="23" fillId="0" borderId="0" xfId="0" applyFont="1"/>
    <xf numFmtId="0" fontId="24" fillId="0" borderId="0" xfId="0" applyFont="1" applyFill="1"/>
    <xf numFmtId="0" fontId="0" fillId="0" borderId="0" xfId="0" applyFont="1" applyFill="1"/>
    <xf numFmtId="0" fontId="0" fillId="0" borderId="0" xfId="0" applyFill="1" applyAlignment="1">
      <alignment wrapText="1"/>
    </xf>
    <xf numFmtId="0" fontId="0" fillId="0" borderId="4" xfId="0" applyFont="1" applyFill="1" applyBorder="1"/>
    <xf numFmtId="166" fontId="0" fillId="4" borderId="5" xfId="0" applyNumberFormat="1" applyFont="1" applyFill="1" applyBorder="1"/>
    <xf numFmtId="0" fontId="0" fillId="2" borderId="0" xfId="0" applyNumberFormat="1" applyFont="1" applyFill="1" applyBorder="1"/>
    <xf numFmtId="2" fontId="0" fillId="4" borderId="0" xfId="0" applyNumberFormat="1" applyFill="1" applyBorder="1"/>
    <xf numFmtId="2" fontId="0" fillId="4" borderId="7" xfId="0" applyNumberFormat="1" applyFont="1" applyFill="1" applyBorder="1"/>
    <xf numFmtId="0" fontId="0" fillId="0" borderId="0" xfId="0" applyFill="1" applyBorder="1" applyAlignment="1">
      <alignment horizontal="left" wrapText="1"/>
    </xf>
    <xf numFmtId="0" fontId="5" fillId="7" borderId="17" xfId="0" applyNumberFormat="1" applyFont="1" applyFill="1" applyBorder="1"/>
    <xf numFmtId="166" fontId="4" fillId="4" borderId="18" xfId="0" applyNumberFormat="1" applyFont="1" applyFill="1" applyBorder="1"/>
    <xf numFmtId="0" fontId="0" fillId="0" borderId="17" xfId="0" applyBorder="1"/>
    <xf numFmtId="0" fontId="0" fillId="14" borderId="0" xfId="0" applyFill="1"/>
    <xf numFmtId="166" fontId="0" fillId="14" borderId="0" xfId="0" applyNumberFormat="1" applyFill="1"/>
    <xf numFmtId="0" fontId="1" fillId="4" borderId="0" xfId="0" applyFont="1" applyFill="1" applyBorder="1"/>
    <xf numFmtId="0" fontId="16" fillId="12" borderId="22" xfId="1" applyFill="1" applyBorder="1" applyAlignment="1" applyProtection="1">
      <alignment wrapText="1"/>
    </xf>
    <xf numFmtId="0" fontId="25" fillId="12" borderId="22" xfId="1" applyFont="1" applyFill="1" applyBorder="1" applyAlignment="1" applyProtection="1"/>
    <xf numFmtId="0" fontId="26" fillId="12" borderId="0" xfId="1" applyFont="1" applyFill="1" applyBorder="1" applyAlignment="1" applyProtection="1"/>
    <xf numFmtId="0" fontId="14" fillId="11" borderId="22" xfId="0" applyFont="1" applyFill="1" applyBorder="1" applyAlignment="1">
      <alignment horizontal="left" vertical="top" wrapText="1"/>
    </xf>
    <xf numFmtId="0" fontId="12" fillId="11" borderId="0" xfId="0" applyFont="1" applyFill="1" applyBorder="1" applyAlignment="1">
      <alignment horizontal="left" vertical="top"/>
    </xf>
    <xf numFmtId="0" fontId="12" fillId="11" borderId="23" xfId="0" applyFont="1" applyFill="1" applyBorder="1" applyAlignment="1">
      <alignment horizontal="left" vertical="top"/>
    </xf>
    <xf numFmtId="0" fontId="12" fillId="11" borderId="22" xfId="0" applyFont="1" applyFill="1" applyBorder="1" applyAlignment="1">
      <alignment horizontal="left" vertical="top"/>
    </xf>
    <xf numFmtId="0" fontId="9" fillId="8" borderId="0" xfId="0" applyFont="1" applyFill="1" applyAlignment="1">
      <alignment horizontal="center"/>
    </xf>
    <xf numFmtId="0" fontId="8" fillId="2" borderId="0" xfId="0" applyFont="1" applyFill="1" applyAlignment="1">
      <alignment horizontal="left" vertical="top" wrapText="1"/>
    </xf>
    <xf numFmtId="0" fontId="12" fillId="11" borderId="22" xfId="0" applyFont="1" applyFill="1" applyBorder="1" applyAlignment="1">
      <alignment horizontal="left" vertical="top" wrapText="1"/>
    </xf>
    <xf numFmtId="0" fontId="14" fillId="11" borderId="0" xfId="0" applyFont="1" applyFill="1" applyBorder="1" applyAlignment="1">
      <alignment horizontal="left" vertical="top" wrapText="1"/>
    </xf>
    <xf numFmtId="0" fontId="14" fillId="11" borderId="23" xfId="0" applyFont="1" applyFill="1" applyBorder="1" applyAlignment="1">
      <alignment horizontal="left" vertical="top" wrapText="1"/>
    </xf>
    <xf numFmtId="0" fontId="13" fillId="9" borderId="22" xfId="0" applyFont="1" applyFill="1" applyBorder="1" applyAlignment="1">
      <alignment horizontal="left" wrapText="1"/>
    </xf>
    <xf numFmtId="0" fontId="10" fillId="9" borderId="0" xfId="0" applyFont="1" applyFill="1" applyBorder="1" applyAlignment="1">
      <alignment horizontal="left"/>
    </xf>
    <xf numFmtId="0" fontId="10" fillId="9" borderId="23" xfId="0" applyFont="1" applyFill="1" applyBorder="1" applyAlignment="1">
      <alignment horizontal="left"/>
    </xf>
    <xf numFmtId="0" fontId="0" fillId="0" borderId="6" xfId="0" applyFill="1" applyBorder="1" applyAlignment="1">
      <alignment horizontal="left" wrapText="1"/>
    </xf>
    <xf numFmtId="0" fontId="0" fillId="0" borderId="7" xfId="0" applyFill="1" applyBorder="1" applyAlignment="1">
      <alignment horizontal="left" wrapText="1"/>
    </xf>
    <xf numFmtId="0" fontId="0" fillId="0" borderId="8" xfId="0" applyFill="1" applyBorder="1" applyAlignment="1">
      <alignment horizontal="left" wrapText="1"/>
    </xf>
  </cellXfs>
  <cellStyles count="2">
    <cellStyle name="Hyperlink" xfId="1" builtinId="8"/>
    <cellStyle name="Normal" xfId="0" builtinId="0"/>
  </cellStyles>
  <dxfs count="81">
    <dxf>
      <fill>
        <patternFill patternType="solid">
          <fgColor indexed="64"/>
          <bgColor rgb="FFDDE8C6"/>
        </patternFill>
      </fill>
    </dxf>
    <dxf>
      <font>
        <b val="0"/>
      </font>
      <fill>
        <patternFill patternType="solid">
          <fgColor indexed="64"/>
          <bgColor rgb="FFDDE8C6"/>
        </patternFill>
      </fill>
    </dxf>
    <dxf>
      <font>
        <b val="0"/>
      </font>
      <fill>
        <patternFill patternType="solid">
          <fgColor indexed="64"/>
          <bgColor rgb="FFDDE8C6"/>
        </patternFill>
      </fill>
    </dxf>
    <dxf>
      <fill>
        <patternFill patternType="solid">
          <fgColor indexed="64"/>
          <bgColor rgb="FFDDE8C6"/>
        </patternFill>
      </fill>
      <alignment horizontal="general" vertical="bottom" textRotation="0" wrapText="1" relativeIndent="0" justifyLastLine="0" shrinkToFit="0" readingOrder="0"/>
    </dxf>
    <dxf>
      <fill>
        <patternFill patternType="solid">
          <fgColor rgb="FF000000"/>
          <bgColor rgb="FFDDE8C6"/>
        </patternFill>
      </fill>
    </dxf>
    <dxf>
      <font>
        <b/>
        <i val="0"/>
        <strike val="0"/>
        <condense val="0"/>
        <extend val="0"/>
        <outline val="0"/>
        <shadow val="0"/>
        <u val="none"/>
        <vertAlign val="baseline"/>
        <sz val="11"/>
        <color theme="1"/>
        <name val="Calibri"/>
        <scheme val="minor"/>
      </font>
      <fill>
        <patternFill patternType="solid">
          <fgColor indexed="64"/>
          <bgColor rgb="FF9BCC40"/>
        </patternFill>
      </fill>
    </dxf>
    <dxf>
      <numFmt numFmtId="166" formatCode="&quot;$&quot;#,##0"/>
      <fill>
        <patternFill patternType="solid">
          <fgColor indexed="64"/>
          <bgColor rgb="FFDDE8C6"/>
        </patternFill>
      </fill>
    </dxf>
    <dxf>
      <fill>
        <patternFill patternType="solid">
          <fgColor indexed="64"/>
          <bgColor rgb="FFDDE8C6"/>
        </patternFill>
      </fill>
    </dxf>
    <dxf>
      <fill>
        <patternFill patternType="solid">
          <fgColor indexed="64"/>
          <bgColor rgb="FFDDE8C6"/>
        </patternFill>
      </fill>
    </dxf>
    <dxf>
      <fill>
        <patternFill patternType="solid">
          <fgColor indexed="64"/>
          <bgColor rgb="FFDDE8C6"/>
        </patternFill>
      </fill>
    </dxf>
    <dxf>
      <fill>
        <patternFill patternType="solid">
          <fgColor rgb="FF000000"/>
          <bgColor rgb="FFDDE8C6"/>
        </patternFill>
      </fill>
    </dxf>
    <dxf>
      <font>
        <b/>
        <i val="0"/>
        <strike val="0"/>
        <condense val="0"/>
        <extend val="0"/>
        <outline val="0"/>
        <shadow val="0"/>
        <u val="none"/>
        <vertAlign val="baseline"/>
        <sz val="11"/>
        <color theme="1"/>
        <name val="Calibri"/>
        <scheme val="minor"/>
      </font>
      <fill>
        <patternFill patternType="solid">
          <fgColor indexed="64"/>
          <bgColor rgb="FF9BCC40"/>
        </patternFill>
      </fill>
    </dxf>
    <dxf>
      <font>
        <strike val="0"/>
        <outline val="0"/>
        <shadow val="0"/>
        <u val="none"/>
        <vertAlign val="baseline"/>
        <sz val="11"/>
        <color theme="1"/>
        <name val="Calibri"/>
        <scheme val="minor"/>
      </font>
      <numFmt numFmtId="166" formatCode="&quot;$&quot;#,##0"/>
      <fill>
        <patternFill patternType="solid">
          <fgColor indexed="64"/>
          <bgColor rgb="FFFFFF99"/>
        </patternFill>
      </fill>
    </dxf>
    <dxf>
      <font>
        <strike val="0"/>
        <outline val="0"/>
        <shadow val="0"/>
        <u val="none"/>
        <vertAlign val="baseline"/>
        <sz val="11"/>
        <color theme="1"/>
        <name val="Calibri"/>
        <scheme val="minor"/>
      </font>
      <numFmt numFmtId="13" formatCode="0%"/>
      <fill>
        <patternFill patternType="solid">
          <fgColor indexed="64"/>
          <bgColor theme="3" tint="0.79998168889431442"/>
        </patternFill>
      </fill>
    </dxf>
    <dxf>
      <font>
        <strike val="0"/>
        <outline val="0"/>
        <shadow val="0"/>
        <u val="none"/>
        <vertAlign val="baseline"/>
        <sz val="11"/>
        <color theme="1"/>
        <name val="Calibri"/>
        <scheme val="minor"/>
      </font>
      <numFmt numFmtId="166" formatCode="&quot;$&quot;#,##0"/>
      <fill>
        <patternFill patternType="solid">
          <fgColor indexed="64"/>
          <bgColor rgb="FFFFFF99"/>
        </patternFill>
      </fill>
    </dxf>
    <dxf>
      <font>
        <strike val="0"/>
        <outline val="0"/>
        <shadow val="0"/>
        <u val="none"/>
        <vertAlign val="baseline"/>
        <sz val="11"/>
        <color theme="1"/>
        <name val="Calibri"/>
        <scheme val="minor"/>
      </font>
    </dxf>
    <dxf>
      <font>
        <strike val="0"/>
        <outline val="0"/>
        <shadow val="0"/>
        <u val="none"/>
        <vertAlign val="baseline"/>
        <sz val="11"/>
        <color rgb="FF000000"/>
        <name val="Calibri"/>
        <scheme val="none"/>
      </font>
    </dxf>
    <dxf>
      <font>
        <b/>
        <i val="0"/>
        <strike val="0"/>
        <condense val="0"/>
        <extend val="0"/>
        <outline val="0"/>
        <shadow val="0"/>
        <u val="none"/>
        <vertAlign val="baseline"/>
        <sz val="11"/>
        <color theme="1"/>
        <name val="Calibri"/>
        <scheme val="minor"/>
      </font>
    </dxf>
    <dxf>
      <fill>
        <patternFill patternType="solid">
          <fgColor indexed="64"/>
          <bgColor rgb="FFFFFF99"/>
        </patternFill>
      </fill>
    </dxf>
    <dxf>
      <numFmt numFmtId="0" formatCode="General"/>
    </dxf>
    <dxf>
      <numFmt numFmtId="0" formatCode="General"/>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Calibri"/>
        <scheme val="minor"/>
      </font>
      <numFmt numFmtId="166" formatCode="&quot;$&quot;#,##0"/>
      <fill>
        <patternFill patternType="solid">
          <fgColor indexed="64"/>
          <bgColor rgb="FFFFFF99"/>
        </patternFill>
      </fill>
      <border diagonalUp="0" diagonalDown="0">
        <left/>
        <right style="thick">
          <color theme="5" tint="-0.24994659260841701"/>
        </right>
        <top/>
        <bottom/>
      </border>
    </dxf>
    <dxf>
      <border diagonalUp="0" diagonalDown="0">
        <left/>
        <right/>
        <top style="thick">
          <color auto="1"/>
        </top>
        <bottom style="thick">
          <color auto="1"/>
        </bottom>
        <vertical/>
        <horizontal/>
      </border>
    </dxf>
    <dxf>
      <fill>
        <patternFill patternType="solid">
          <fgColor indexed="64"/>
          <bgColor rgb="FFFFFF99"/>
        </patternFill>
      </fill>
      <border diagonalUp="0" diagonalDown="0">
        <left/>
        <right/>
        <top style="thick">
          <color auto="1"/>
        </top>
        <bottom style="thick">
          <color auto="1"/>
        </bottom>
      </border>
    </dxf>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numFmt numFmtId="166" formatCode="&quot;$&quot;#,##0"/>
      <fill>
        <patternFill patternType="solid">
          <fgColor indexed="64"/>
          <bgColor rgb="FFFFFF99"/>
        </patternFill>
      </fill>
    </dxf>
    <dxf>
      <numFmt numFmtId="167" formatCode="&quot;$&quot;#,##0.00"/>
    </dxf>
    <dxf>
      <numFmt numFmtId="166" formatCode="&quot;$&quot;#,##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166" formatCode="&quot;$&quot;#,##0"/>
      <fill>
        <patternFill patternType="solid">
          <fgColor indexed="64"/>
          <bgColor rgb="FFFFFF99"/>
        </patternFill>
      </fill>
    </dxf>
    <dxf>
      <numFmt numFmtId="166" formatCode="&quot;$&quot;#,##0"/>
      <fill>
        <patternFill patternType="solid">
          <fgColor indexed="64"/>
          <bgColor theme="3" tint="0.79998168889431442"/>
        </patternFill>
      </fill>
    </dxf>
    <dxf>
      <numFmt numFmtId="3" formatCode="#,##0"/>
      <fill>
        <patternFill patternType="solid">
          <fgColor indexed="64"/>
          <bgColor theme="3" tint="0.79998168889431442"/>
        </patternFill>
      </fill>
    </dxf>
    <dxf>
      <numFmt numFmtId="166" formatCode="&quot;$&quot;#,##0"/>
      <fill>
        <patternFill patternType="solid">
          <fgColor indexed="64"/>
          <bgColor theme="3" tint="0.79998168889431442"/>
        </patternFill>
      </fill>
    </dxf>
    <dxf>
      <font>
        <b/>
        <i val="0"/>
        <strike val="0"/>
        <condense val="0"/>
        <extend val="0"/>
        <outline val="0"/>
        <shadow val="0"/>
        <u val="none"/>
        <vertAlign val="baseline"/>
        <sz val="11"/>
        <color theme="1"/>
        <name val="Calibri"/>
        <scheme val="minor"/>
      </font>
    </dxf>
    <dxf>
      <fill>
        <patternFill patternType="solid">
          <fgColor indexed="64"/>
          <bgColor rgb="FFDDE8C6"/>
        </patternFill>
      </fill>
    </dxf>
    <dxf>
      <font>
        <b val="0"/>
      </font>
      <fill>
        <patternFill patternType="solid">
          <fgColor indexed="64"/>
          <bgColor rgb="FFDDE8C6"/>
        </patternFill>
      </fill>
    </dxf>
    <dxf>
      <font>
        <b val="0"/>
      </font>
      <fill>
        <patternFill patternType="solid">
          <fgColor indexed="64"/>
          <bgColor rgb="FFDDE8C6"/>
        </patternFill>
      </fill>
    </dxf>
    <dxf>
      <fill>
        <patternFill patternType="solid">
          <fgColor indexed="64"/>
          <bgColor rgb="FFDDE8C6"/>
        </patternFill>
      </fill>
      <alignment horizontal="general" vertical="bottom" textRotation="0" wrapText="1" relativeIndent="0" justifyLastLine="0" shrinkToFit="0" readingOrder="0"/>
    </dxf>
    <dxf>
      <fill>
        <patternFill patternType="solid">
          <fgColor rgb="FF000000"/>
          <bgColor rgb="FFDDE8C6"/>
        </patternFill>
      </fill>
    </dxf>
    <dxf>
      <font>
        <b/>
        <i val="0"/>
        <strike val="0"/>
        <condense val="0"/>
        <extend val="0"/>
        <outline val="0"/>
        <shadow val="0"/>
        <u val="none"/>
        <vertAlign val="baseline"/>
        <sz val="11"/>
        <color theme="1"/>
        <name val="Calibri"/>
        <scheme val="minor"/>
      </font>
      <fill>
        <patternFill patternType="solid">
          <fgColor indexed="64"/>
          <bgColor rgb="FF9BCC40"/>
        </patternFill>
      </fill>
    </dxf>
    <dxf>
      <numFmt numFmtId="166" formatCode="&quot;$&quot;#,##0"/>
      <fill>
        <patternFill patternType="solid">
          <fgColor indexed="64"/>
          <bgColor rgb="FFDDE8C6"/>
        </patternFill>
      </fill>
    </dxf>
    <dxf>
      <fill>
        <patternFill patternType="solid">
          <fgColor indexed="64"/>
          <bgColor rgb="FFDDE8C6"/>
        </patternFill>
      </fill>
    </dxf>
    <dxf>
      <fill>
        <patternFill patternType="solid">
          <fgColor indexed="64"/>
          <bgColor rgb="FFDDE8C6"/>
        </patternFill>
      </fill>
    </dxf>
    <dxf>
      <fill>
        <patternFill patternType="solid">
          <fgColor indexed="64"/>
          <bgColor rgb="FFDDE8C6"/>
        </patternFill>
      </fill>
    </dxf>
    <dxf>
      <fill>
        <patternFill patternType="solid">
          <fgColor rgb="FF000000"/>
          <bgColor rgb="FFDDE8C6"/>
        </patternFill>
      </fill>
    </dxf>
    <dxf>
      <font>
        <b/>
        <i val="0"/>
        <strike val="0"/>
        <condense val="0"/>
        <extend val="0"/>
        <outline val="0"/>
        <shadow val="0"/>
        <u val="none"/>
        <vertAlign val="baseline"/>
        <sz val="11"/>
        <color theme="1"/>
        <name val="Calibri"/>
        <scheme val="minor"/>
      </font>
      <fill>
        <patternFill patternType="solid">
          <fgColor indexed="64"/>
          <bgColor rgb="FF9BCC40"/>
        </patternFill>
      </fill>
    </dxf>
    <dxf>
      <font>
        <strike val="0"/>
        <outline val="0"/>
        <shadow val="0"/>
        <u val="none"/>
        <vertAlign val="baseline"/>
        <sz val="11"/>
        <color theme="1"/>
        <name val="Calibri"/>
        <scheme val="minor"/>
      </font>
      <numFmt numFmtId="166" formatCode="&quot;$&quot;#,##0"/>
      <fill>
        <patternFill patternType="solid">
          <fgColor indexed="64"/>
          <bgColor rgb="FFFFFF99"/>
        </patternFill>
      </fill>
    </dxf>
    <dxf>
      <font>
        <strike val="0"/>
        <outline val="0"/>
        <shadow val="0"/>
        <u val="none"/>
        <vertAlign val="baseline"/>
        <sz val="11"/>
        <color theme="1"/>
        <name val="Calibri"/>
        <scheme val="minor"/>
      </font>
      <numFmt numFmtId="13" formatCode="0%"/>
      <fill>
        <patternFill patternType="solid">
          <fgColor indexed="64"/>
          <bgColor theme="3" tint="0.79998168889431442"/>
        </patternFill>
      </fill>
    </dxf>
    <dxf>
      <font>
        <strike val="0"/>
        <outline val="0"/>
        <shadow val="0"/>
        <u val="none"/>
        <vertAlign val="baseline"/>
        <sz val="11"/>
        <color theme="1"/>
        <name val="Calibri"/>
        <scheme val="minor"/>
      </font>
      <numFmt numFmtId="166" formatCode="&quot;$&quot;#,##0"/>
      <fill>
        <patternFill patternType="solid">
          <fgColor indexed="64"/>
          <bgColor rgb="FFFFFF99"/>
        </patternFill>
      </fill>
    </dxf>
    <dxf>
      <font>
        <strike val="0"/>
        <outline val="0"/>
        <shadow val="0"/>
        <u val="none"/>
        <vertAlign val="baseline"/>
        <sz val="11"/>
        <color theme="1"/>
        <name val="Calibri"/>
        <scheme val="minor"/>
      </font>
    </dxf>
    <dxf>
      <font>
        <strike val="0"/>
        <outline val="0"/>
        <shadow val="0"/>
        <u val="none"/>
        <vertAlign val="baseline"/>
        <sz val="11"/>
        <color rgb="FF000000"/>
        <name val="Calibri"/>
        <scheme val="none"/>
      </font>
    </dxf>
    <dxf>
      <font>
        <b/>
        <i val="0"/>
        <strike val="0"/>
        <condense val="0"/>
        <extend val="0"/>
        <outline val="0"/>
        <shadow val="0"/>
        <u val="none"/>
        <vertAlign val="baseline"/>
        <sz val="11"/>
        <color theme="1"/>
        <name val="Calibri"/>
        <scheme val="minor"/>
      </font>
    </dxf>
    <dxf>
      <fill>
        <patternFill patternType="solid">
          <fgColor indexed="64"/>
          <bgColor rgb="FFFFFF99"/>
        </patternFill>
      </fill>
    </dxf>
    <dxf>
      <font>
        <b/>
        <i val="0"/>
        <strike val="0"/>
        <condense val="0"/>
        <extend val="0"/>
        <outline val="0"/>
        <shadow val="0"/>
        <u val="none"/>
        <vertAlign val="baseline"/>
        <sz val="11"/>
        <color theme="1"/>
        <name val="Calibri"/>
        <scheme val="minor"/>
      </font>
    </dxf>
    <dxf>
      <numFmt numFmtId="166" formatCode="&quot;$&quot;#,##0"/>
      <fill>
        <patternFill patternType="solid">
          <fgColor indexed="64"/>
          <bgColor rgb="FFFFFF99"/>
        </patternFill>
      </fill>
    </dxf>
    <dxf>
      <fill>
        <patternFill patternType="solid">
          <fgColor indexed="64"/>
          <bgColor rgb="FFFFFF99"/>
        </patternFill>
      </fill>
    </dxf>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val="0"/>
      </font>
      <fill>
        <patternFill patternType="solid">
          <fgColor indexed="64"/>
          <bgColor theme="3" tint="0.79998168889431442"/>
        </patternFill>
      </fill>
    </dxf>
    <dxf>
      <font>
        <b val="0"/>
      </font>
      <fill>
        <patternFill patternType="solid">
          <fgColor indexed="64"/>
          <bgColor theme="3" tint="0.79998168889431442"/>
        </patternFill>
      </fill>
    </dxf>
    <dxf>
      <fill>
        <patternFill patternType="none">
          <fgColor indexed="64"/>
          <bgColor indexed="65"/>
        </patternFill>
      </fill>
      <alignment horizontal="general" vertical="bottom" textRotation="0" wrapText="1" relative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dxf>
    <dxf>
      <numFmt numFmtId="166" formatCode="&quot;$&quot;#,##0"/>
    </dxf>
    <dxf>
      <font>
        <b/>
        <i val="0"/>
        <strike val="0"/>
        <condense val="0"/>
        <extend val="0"/>
        <outline val="0"/>
        <shadow val="0"/>
        <u val="none"/>
        <vertAlign val="baseline"/>
        <sz val="11"/>
        <color theme="1"/>
        <name val="Calibri"/>
        <scheme val="minor"/>
      </font>
    </dxf>
    <dxf>
      <numFmt numFmtId="166" formatCode="&quot;$&quot;#,##0"/>
      <fill>
        <patternFill patternType="solid">
          <fgColor indexed="64"/>
          <bgColor rgb="FFFFFF99"/>
        </patternFill>
      </fill>
      <border diagonalUp="0" diagonalDown="0" outline="0">
        <left/>
        <right style="thick">
          <color rgb="FF348AA2"/>
        </right>
        <top/>
        <bottom style="thick">
          <color rgb="FF348AA2"/>
        </bottom>
      </border>
    </dxf>
    <dxf>
      <numFmt numFmtId="166" formatCode="&quot;$&quot;#,##0"/>
    </dxf>
    <dxf>
      <font>
        <b val="0"/>
        <i/>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border diagonalUp="0" diagonalDown="0" outline="0">
        <left/>
        <right/>
        <top/>
        <bottom style="thick">
          <color rgb="FF348AA2"/>
        </bottom>
      </border>
    </dxf>
    <dxf>
      <numFmt numFmtId="166" formatCode="&quot;$&quot;#,##0"/>
    </dxf>
    <dxf>
      <font>
        <b val="0"/>
        <i/>
        <strike val="0"/>
        <condense val="0"/>
        <extend val="0"/>
        <outline val="0"/>
        <shadow val="0"/>
        <u val="none"/>
        <vertAlign val="baseline"/>
        <sz val="11"/>
        <color theme="1"/>
        <name val="Calibri"/>
        <scheme val="minor"/>
      </font>
      <numFmt numFmtId="164" formatCode="&quot;$&quot;#,##0;[Red]\-&quot;$&quot;#,##0"/>
      <alignment horizontal="general" vertical="bottom" textRotation="0" wrapText="1" relativeIndent="0" justifyLastLine="0" shrinkToFit="0" readingOrder="0"/>
      <border diagonalUp="0" diagonalDown="0" outline="0">
        <left/>
        <right/>
        <top/>
        <bottom style="thick">
          <color rgb="FF348AA2"/>
        </bottom>
      </border>
    </dxf>
    <dxf>
      <font>
        <b val="0"/>
        <i/>
        <strike val="0"/>
        <condense val="0"/>
        <extend val="0"/>
        <outline val="0"/>
        <shadow val="0"/>
        <u val="none"/>
        <vertAlign val="baseline"/>
        <sz val="11"/>
        <color theme="1"/>
        <name val="Calibri"/>
        <scheme val="minor"/>
      </font>
      <numFmt numFmtId="164" formatCode="&quot;$&quot;#,##0;[Red]\-&quot;$&quot;#,##0"/>
      <alignment horizontal="general" vertical="bottom" textRotation="0" wrapText="1" relativeIndent="0" justifyLastLine="0" shrinkToFit="0" readingOrder="0"/>
      <border diagonalUp="0" diagonalDown="0" outline="0">
        <left/>
        <right/>
        <top/>
        <bottom style="thick">
          <color rgb="FF348AA2"/>
        </bottom>
      </border>
    </dxf>
    <dxf>
      <numFmt numFmtId="164" formatCode="&quot;$&quot;#,##0;[Red]\-&quot;$&quot;#,##0"/>
    </dxf>
    <dxf>
      <font>
        <b/>
        <i val="0"/>
        <strike val="0"/>
        <condense val="0"/>
        <extend val="0"/>
        <outline val="0"/>
        <shadow val="0"/>
        <u val="none"/>
        <vertAlign val="baseline"/>
        <sz val="11"/>
        <color theme="1"/>
        <name val="Calibri"/>
        <scheme val="minor"/>
      </font>
      <alignment horizontal="general" vertical="bottom" textRotation="0" wrapText="0" relativeIndent="0" justifyLastLine="0" shrinkToFit="0" readingOrder="0"/>
      <border diagonalUp="0" diagonalDown="0" outline="0">
        <left style="thick">
          <color rgb="FF348AA2"/>
        </left>
        <right/>
        <top/>
        <bottom style="thick">
          <color rgb="FF348AA2"/>
        </bottom>
      </border>
    </dxf>
    <dxf>
      <font>
        <b/>
      </font>
      <numFmt numFmtId="164" formatCode="&quot;$&quot;#,##0;[Red]\-&quot;$&quot;#,##0"/>
    </dxf>
    <dxf>
      <numFmt numFmtId="164" formatCode="&quot;$&quot;#,##0;[Red]\-&quot;$&quot;#,##0"/>
    </dxf>
    <dxf>
      <numFmt numFmtId="164" formatCode="&quot;$&quot;#,##0;[Red]\-&quot;$&quot;#,##0"/>
      <fill>
        <patternFill patternType="solid">
          <fgColor indexed="64"/>
          <bgColor rgb="FF92D050"/>
        </patternFill>
      </fill>
    </dxf>
    <dxf>
      <font>
        <b val="0"/>
      </font>
      <numFmt numFmtId="166" formatCode="&quot;$&quot;#,##0"/>
      <fill>
        <patternFill patternType="solid">
          <fgColor indexed="64"/>
          <bgColor rgb="FFFFFF00"/>
        </patternFill>
      </fill>
    </dxf>
    <dxf>
      <font>
        <b val="0"/>
      </font>
      <numFmt numFmtId="166" formatCode="&quot;$&quot;#,##0"/>
      <fill>
        <patternFill patternType="solid">
          <fgColor indexed="64"/>
          <bgColor theme="3" tint="0.79998168889431442"/>
        </patternFill>
      </fill>
    </dxf>
    <dxf>
      <font>
        <b val="0"/>
      </font>
      <numFmt numFmtId="0" formatCode="General"/>
      <fill>
        <patternFill patternType="solid">
          <fgColor indexed="64"/>
          <bgColor theme="3" tint="0.79998168889431442"/>
        </patternFill>
      </fill>
    </dxf>
    <dxf>
      <font>
        <b val="0"/>
      </font>
    </dxf>
    <dxf>
      <font>
        <b val="0"/>
      </font>
    </dxf>
    <dxf>
      <font>
        <b val="0"/>
        <i val="0"/>
        <strike val="0"/>
        <condense val="0"/>
        <extend val="0"/>
        <outline val="0"/>
        <shadow val="0"/>
        <u val="none"/>
        <vertAlign val="baseline"/>
        <sz val="11"/>
        <color theme="1"/>
        <name val="Calibri"/>
        <scheme val="minor"/>
      </font>
    </dxf>
  </dxfs>
  <tableStyles count="0" defaultTableStyle="TableStyleMedium9" defaultPivotStyle="PivotStyleLight16"/>
  <colors>
    <mruColors>
      <color rgb="FFFFFF99"/>
      <color rgb="FFC5D9F1"/>
      <color rgb="FF348AA2"/>
      <color rgb="FF52A32D"/>
      <color rgb="FF4D9A2A"/>
      <color rgb="FFDDE8C6"/>
      <color rgb="FF9FC935"/>
      <color rgb="FF9BCC40"/>
      <color rgb="FF55A82E"/>
      <color rgb="FF89CC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37" name="Table13638" displayName="Table13638" ref="A21:D26" totalsRowShown="0" headerRowDxfId="80" dataDxfId="79">
  <tableColumns count="4">
    <tableColumn id="1" name="  " dataDxfId="78"/>
    <tableColumn id="2" name="Time Spent per Claim (Hours)" dataDxfId="77">
      <calculatedColumnFormula>B20*(0.5/60)</calculatedColumnFormula>
    </tableColumn>
    <tableColumn id="3" name="Wage/Hour" dataDxfId="76"/>
    <tableColumn id="4" name="Labor Cost" dataDxfId="75"/>
  </tableColumns>
  <tableStyleInfo name="TableStyleLight13" showFirstColumn="0" showLastColumn="0" showRowStripes="1" showColumnStripes="0"/>
</table>
</file>

<file path=xl/tables/table10.xml><?xml version="1.0" encoding="utf-8"?>
<table xmlns="http://schemas.openxmlformats.org/spreadsheetml/2006/main" id="59" name="Table23355360" displayName="Table23355360" ref="A73:D74" insertRow="1" totalsRowShown="0" headerRowDxfId="40" dataDxfId="39">
  <tableColumns count="4">
    <tableColumn id="1" name=" Reduce Costs of Unfiled Claims" dataDxfId="38"/>
    <tableColumn id="2" name=" " dataDxfId="37"/>
    <tableColumn id="3" name="  " dataDxfId="36"/>
    <tableColumn id="4" name="   " dataDxfId="35"/>
  </tableColumns>
  <tableStyleInfo name="TableStyleLight11" showFirstColumn="0" showLastColumn="0" showRowStripes="1" showColumnStripes="0"/>
</table>
</file>

<file path=xl/tables/table11.xml><?xml version="1.0" encoding="utf-8"?>
<table xmlns="http://schemas.openxmlformats.org/spreadsheetml/2006/main" id="60" name="Table4383761" displayName="Table4383761" ref="A30:D35" totalsRowShown="0" headerRowDxfId="34">
  <tableColumns count="4">
    <tableColumn id="1" name="Cost of Printing &amp; Postage"/>
    <tableColumn id="2" name="Cost"/>
    <tableColumn id="3" name="Number of Follow-ups"/>
    <tableColumn id="4" name="   " dataDxfId="33"/>
  </tableColumns>
  <tableStyleInfo name="TableStyleLight13" showFirstColumn="0" showLastColumn="0" showRowStripes="1" showColumnStripes="0"/>
</table>
</file>

<file path=xl/tables/table12.xml><?xml version="1.0" encoding="utf-8"?>
<table xmlns="http://schemas.openxmlformats.org/spreadsheetml/2006/main" id="38" name="Table539" displayName="Table539" ref="A17:D18" totalsRowShown="0">
  <tableColumns count="4">
    <tableColumn id="1" name="Costs of Unsatisfied Customers"/>
    <tableColumn id="2" name="# of Customers Ceasing Business Due to Claims (each year)" dataDxfId="32"/>
    <tableColumn id="3" name="Customer Lifetime Value" dataDxfId="31"/>
    <tableColumn id="4" name="Value of Lost Customers" dataDxfId="30">
      <calculatedColumnFormula>B18*C18</calculatedColumnFormula>
    </tableColumn>
  </tableColumns>
  <tableStyleInfo name="TableStyleLight13" showFirstColumn="0" showLastColumn="0" showRowStripes="1" showColumnStripes="0"/>
</table>
</file>

<file path=xl/tables/table13.xml><?xml version="1.0" encoding="utf-8"?>
<table xmlns="http://schemas.openxmlformats.org/spreadsheetml/2006/main" id="41" name="Table1142" displayName="Table1142" ref="A11:E12" totalsRowShown="0" headerRowDxfId="29">
  <tableColumns count="5">
    <tableColumn id="1" name="Opportunity Costs of Lost Capital"/>
    <tableColumn id="2" name="Investment"/>
    <tableColumn id="3" name="Dollars Tied Up by Freight Claims each year" dataDxfId="28">
      <calculatedColumnFormula>'Claim Cost Calculator'!D54</calculatedColumnFormula>
    </tableColumn>
    <tableColumn id="4" name="Potential Income Generated by Investment (Per Dollar)" dataDxfId="27"/>
    <tableColumn id="5" name="Opportunity Cost" dataDxfId="26">
      <calculatedColumnFormula>Table1142[[#This Row],[Dollars Tied Up by Freight Claims each year]]*Table1142[[#This Row],[Potential Income Generated by Investment (Per Dollar)]]</calculatedColumnFormula>
    </tableColumn>
  </tableColumns>
  <tableStyleInfo name="TableStyleLight13" showFirstColumn="0" showLastColumn="0" showRowStripes="1" showColumnStripes="0"/>
</table>
</file>

<file path=xl/tables/table14.xml><?xml version="1.0" encoding="utf-8"?>
<table xmlns="http://schemas.openxmlformats.org/spreadsheetml/2006/main" id="48" name="Table181349" displayName="Table181349" ref="A22:D23" totalsRowShown="0" headerRowDxfId="25">
  <tableColumns count="4">
    <tableColumn id="1" name="Total Opportunity Cost (Per Year)"/>
    <tableColumn id="2" name=" " dataDxfId="24"/>
    <tableColumn id="3" name="  " dataDxfId="23"/>
    <tableColumn id="4" name="Total Opportunity Cost " dataDxfId="22">
      <calculatedColumnFormula>Table1142[Opportunity Cost]+Table539[Value of Lost Customers]</calculatedColumnFormula>
    </tableColumn>
  </tableColumns>
  <tableStyleInfo name="TableStyleLight10" showFirstColumn="0" showLastColumn="0" showRowStripes="1" showColumnStripes="0"/>
</table>
</file>

<file path=xl/tables/table15.xml><?xml version="1.0" encoding="utf-8"?>
<table xmlns="http://schemas.openxmlformats.org/spreadsheetml/2006/main" id="49" name="Table191550" displayName="Table191550" ref="A24:D26" totalsRowShown="0" headerRowDxfId="21">
  <tableColumns count="4">
    <tableColumn id="1" name="Other Freight Claim Costs (Per Year)"/>
    <tableColumn id="2" name="   " dataDxfId="20">
      <calculatedColumnFormula>'Claim Cost Calculator'!B51</calculatedColumnFormula>
    </tableColumn>
    <tableColumn id="3" name="    " dataDxfId="19">
      <calculatedColumnFormula>'Claim Cost Calculator'!C53</calculatedColumnFormula>
    </tableColumn>
    <tableColumn id="4" name="Other Claim Costs " dataDxfId="18"/>
  </tableColumns>
  <tableStyleInfo name="TableStyleLight10" showFirstColumn="0" showLastColumn="0" showRowStripes="1" showColumnStripes="0"/>
</table>
</file>

<file path=xl/tables/table16.xml><?xml version="1.0" encoding="utf-8"?>
<table xmlns="http://schemas.openxmlformats.org/spreadsheetml/2006/main" id="50" name="Table212651" displayName="Table212651" ref="A30:D32" totalsRowShown="0" headerRowDxfId="17" dataDxfId="16">
  <tableColumns count="4">
    <tableColumn id="1" name=" " dataDxfId="15"/>
    <tableColumn id="2" name="Losses due to Freight Claims" dataDxfId="14">
      <calculatedColumnFormula>D26</calculatedColumnFormula>
    </tableColumn>
    <tableColumn id="3" name="Profit Margin" dataDxfId="13"/>
    <tableColumn id="4" name="Sales Required to Recover Loss" dataDxfId="12">
      <calculatedColumnFormula>Table212651[[#This Row],[Losses due to Freight Claims]]</calculatedColumnFormula>
    </tableColumn>
  </tableColumns>
  <tableStyleInfo name="TableStyleLight10" showFirstColumn="0" showLastColumn="0" showRowStripes="1" showColumnStripes="0"/>
</table>
</file>

<file path=xl/tables/table17.xml><?xml version="1.0" encoding="utf-8"?>
<table xmlns="http://schemas.openxmlformats.org/spreadsheetml/2006/main" id="51" name="Table223452" displayName="Table223452" ref="A36:D37" insertRow="1" totalsRowShown="0" headerRowDxfId="11" dataDxfId="10">
  <tableColumns count="4">
    <tableColumn id="1" name="Reduce Labor Costs, Opportunity Costs" dataDxfId="9"/>
    <tableColumn id="2" name=" " dataDxfId="8"/>
    <tableColumn id="3" name="  " dataDxfId="7"/>
    <tableColumn id="4" name="   " dataDxfId="6">
      <calculatedColumnFormula>B37-C37</calculatedColumnFormula>
    </tableColumn>
  </tableColumns>
  <tableStyleInfo name="TableStyleLight11" showFirstColumn="0" showLastColumn="0" showRowStripes="1" showColumnStripes="0"/>
</table>
</file>

<file path=xl/tables/table18.xml><?xml version="1.0" encoding="utf-8"?>
<table xmlns="http://schemas.openxmlformats.org/spreadsheetml/2006/main" id="52" name="Table233553" displayName="Table233553" ref="A45:D46" insertRow="1" totalsRowShown="0" headerRowDxfId="5" dataDxfId="4">
  <tableColumns count="4">
    <tableColumn id="1" name=" Reduce Costs of Unfiled Claims" dataDxfId="3"/>
    <tableColumn id="2" name=" " dataDxfId="2"/>
    <tableColumn id="3" name="  " dataDxfId="1"/>
    <tableColumn id="4" name="   " dataDxfId="0"/>
  </tableColumns>
  <tableStyleInfo name="TableStyleLight11" showFirstColumn="0" showLastColumn="0" showRowStripes="1" showColumnStripes="0"/>
</table>
</file>

<file path=xl/tables/table2.xml><?xml version="1.0" encoding="utf-8"?>
<table xmlns="http://schemas.openxmlformats.org/spreadsheetml/2006/main" id="44" name="Table134345" displayName="Table134345" ref="A39:E40" totalsRowShown="0">
  <tableColumns count="5">
    <tableColumn id="1" name="Costs of Not Salvaging"/>
    <tableColumn id="2" name=" "/>
    <tableColumn id="3" name="Average Salvage Value" dataDxfId="74"/>
    <tableColumn id="4" name="Percentage of Claims with Salvage Value" dataDxfId="73"/>
    <tableColumn id="5" name="Average Loss if Not Salvaging" dataDxfId="72">
      <calculatedColumnFormula>Table134345[[#This Row],[Average Salvage Value]]*Table134345[[#This Row],[Percentage of Claims with Salvage Value]]</calculatedColumnFormula>
    </tableColumn>
  </tableColumns>
  <tableStyleInfo name="TableStyleLight13" showFirstColumn="0" showLastColumn="0" showRowStripes="1" showColumnStripes="0"/>
</table>
</file>

<file path=xl/tables/table3.xml><?xml version="1.0" encoding="utf-8"?>
<table xmlns="http://schemas.openxmlformats.org/spreadsheetml/2006/main" id="47" name="Table154448" displayName="Table154448" ref="A41:E43" totalsRowShown="0">
  <tableColumns count="5">
    <tableColumn id="1" name="Costs of Salvaging" totalsRowDxfId="71"/>
    <tableColumn id="2" name="Time (Hours)" dataDxfId="70" totalsRowDxfId="69"/>
    <tableColumn id="3" name="Wage/Hour" totalsRowDxfId="68"/>
    <tableColumn id="4" name="Percentage of Claims with Salvage Value" dataDxfId="67" totalsRowDxfId="66"/>
    <tableColumn id="5" name="Total of Average Salvage Costs" dataDxfId="65" totalsRowDxfId="64">
      <calculatedColumnFormula>Table154448[[#This Row],[Time (Hours)]]*Table154448[[#This Row],[Wage/Hour]]*Table154448[[#This Row],[Percentage of Claims with Salvage Value]]</calculatedColumnFormula>
    </tableColumn>
  </tableColumns>
  <tableStyleInfo name="TableStyleLight13" showFirstColumn="0" showLastColumn="0" showRowStripes="1" showColumnStripes="0"/>
</table>
</file>

<file path=xl/tables/table4.xml><?xml version="1.0" encoding="utf-8"?>
<table xmlns="http://schemas.openxmlformats.org/spreadsheetml/2006/main" id="53" name="Table224654" displayName="Table224654" ref="A11:D13" totalsRowShown="0" headerRowDxfId="63">
  <tableColumns count="4">
    <tableColumn id="1" name=" "/>
    <tableColumn id="2" name="Value of Lost/Damaged Shipment"/>
    <tableColumn id="3" name="Reimbursement"/>
    <tableColumn id="4" name="Loss" dataDxfId="62">
      <calculatedColumnFormula>B12-C12</calculatedColumnFormula>
    </tableColumn>
  </tableColumns>
  <tableStyleInfo name="TableStyleLight13" showFirstColumn="0" showLastColumn="0" showRowStripes="1" showColumnStripes="0"/>
</table>
</file>

<file path=xl/tables/table5.xml><?xml version="1.0" encoding="utf-8"?>
<table xmlns="http://schemas.openxmlformats.org/spreadsheetml/2006/main" id="54" name="Table234755" displayName="Table234755" ref="A14:D15" totalsRowShown="0" headerRowDxfId="61">
  <tableColumns count="4">
    <tableColumn id="1" name="Calculate Reimbursement Amount (Optional)" dataDxfId="60"/>
    <tableColumn id="2" name="Weight of Shipment (lb)" dataDxfId="59"/>
    <tableColumn id="3" name="Liability/lb" dataDxfId="58"/>
    <tableColumn id="4" name="Total Reimbursement">
      <calculatedColumnFormula>B15*C15</calculatedColumnFormula>
    </tableColumn>
  </tableColumns>
  <tableStyleInfo name="TableStyleLight13" showFirstColumn="0" showLastColumn="0" showRowStripes="1" showColumnStripes="0"/>
</table>
</file>

<file path=xl/tables/table6.xml><?xml version="1.0" encoding="utf-8"?>
<table xmlns="http://schemas.openxmlformats.org/spreadsheetml/2006/main" id="55" name="Table18134956" displayName="Table18134956" ref="A48:D49" totalsRowShown="0" headerRowDxfId="57">
  <tableColumns count="4">
    <tableColumn id="1" name="Total Cost of Filed Claims"/>
    <tableColumn id="2" name="Total Cost of Average Claim Filed" dataDxfId="56">
      <calculatedColumnFormula>D12+D26+D35+E44</calculatedColumnFormula>
    </tableColumn>
    <tableColumn id="3" name="Number of Claims Filed/Year"/>
    <tableColumn id="4" name="Total Cost of All Claims Filed/Year" dataDxfId="55">
      <calculatedColumnFormula>Table18134956[Total Cost of Average Claim Filed]*Table18134956[Number of Claims Filed/Year]</calculatedColumnFormula>
    </tableColumn>
  </tableColumns>
  <tableStyleInfo name="TableStyleLight10" showFirstColumn="0" showLastColumn="0" showRowStripes="1" showColumnStripes="0"/>
</table>
</file>

<file path=xl/tables/table7.xml><?xml version="1.0" encoding="utf-8"?>
<table xmlns="http://schemas.openxmlformats.org/spreadsheetml/2006/main" id="56" name="Table19155057" displayName="Table19155057" ref="A50:D54" totalsRowShown="0" headerRowDxfId="54">
  <tableColumns count="4">
    <tableColumn id="1" name="Total Cost of Unfiled Claims"/>
    <tableColumn id="2" name="Average Claim Value"/>
    <tableColumn id="3" name="Number of Claims/Year"/>
    <tableColumn id="4" name="Total Cost of Unresolved Claims/Year" dataDxfId="53"/>
  </tableColumns>
  <tableStyleInfo name="TableStyleLight10" showFirstColumn="0" showLastColumn="0" showRowStripes="1" showColumnStripes="0"/>
</table>
</file>

<file path=xl/tables/table8.xml><?xml version="1.0" encoding="utf-8"?>
<table xmlns="http://schemas.openxmlformats.org/spreadsheetml/2006/main" id="57" name="Table21265158" displayName="Table21265158" ref="A58:D60" totalsRowShown="0" headerRowDxfId="52" dataDxfId="51">
  <tableColumns count="4">
    <tableColumn id="1" name=" " dataDxfId="50"/>
    <tableColumn id="2" name="Losses due to Freight Claims" dataDxfId="49">
      <calculatedColumnFormula>D54</calculatedColumnFormula>
    </tableColumn>
    <tableColumn id="3" name="Profit Margin" dataDxfId="48"/>
    <tableColumn id="4" name="Sales Required to Recover Loss" dataDxfId="47">
      <calculatedColumnFormula>B58/C58</calculatedColumnFormula>
    </tableColumn>
  </tableColumns>
  <tableStyleInfo name="TableStyleLight10" showFirstColumn="0" showLastColumn="0" showRowStripes="1" showColumnStripes="0"/>
</table>
</file>

<file path=xl/tables/table9.xml><?xml version="1.0" encoding="utf-8"?>
<table xmlns="http://schemas.openxmlformats.org/spreadsheetml/2006/main" id="58" name="Table22345259" displayName="Table22345259" ref="A64:D65" insertRow="1" totalsRowShown="0" headerRowDxfId="46" dataDxfId="45">
  <tableColumns count="4">
    <tableColumn id="1" name="Reduce Labor Costs, Opportunity Costs" dataDxfId="44"/>
    <tableColumn id="2" name=" " dataDxfId="43"/>
    <tableColumn id="3" name="  " dataDxfId="42"/>
    <tableColumn id="4" name="   " dataDxfId="41">
      <calculatedColumnFormula>B65-C65</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3" Type="http://schemas.openxmlformats.org/officeDocument/2006/relationships/vmlDrawing" Target="../drawings/vmlDrawing1.vml"/><Relationship Id="rId7" Type="http://schemas.openxmlformats.org/officeDocument/2006/relationships/table" Target="../tables/table4.xml"/><Relationship Id="rId12" Type="http://schemas.openxmlformats.org/officeDocument/2006/relationships/table" Target="../tables/table9.xml"/><Relationship Id="rId2" Type="http://schemas.openxmlformats.org/officeDocument/2006/relationships/printerSettings" Target="../printerSettings/printerSettings1.bin"/><Relationship Id="rId1" Type="http://schemas.openxmlformats.org/officeDocument/2006/relationships/hyperlink" Target="http://www.transolutionsinc.com/?utm_source=Claim+Cost+Calculation+Spreadsheet&amp;utm_medium=Download&amp;utm_content=URL+-+1st+spreadsheet&amp;utm_campaign=Claim+Cost+Calculation+Spreadsheet" TargetMode="External"/><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printerSettings" Target="../printerSettings/printerSettings2.bin"/><Relationship Id="rId1" Type="http://schemas.openxmlformats.org/officeDocument/2006/relationships/hyperlink" Target="http://www.transolutionsinc.com/?utm_source=Claim+Cost+Calculation+Spreadsheet&amp;utm_medium=Download&amp;utm_content=URL+-+2nd+spreadsheet&amp;utm_campaign=Claim+Cost+Calculation+Spreadsheet" TargetMode="External"/><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 Id="rId9"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4"/>
  <sheetViews>
    <sheetView tabSelected="1" zoomScale="80" zoomScaleNormal="80" workbookViewId="0">
      <selection activeCell="C85" sqref="C85"/>
    </sheetView>
  </sheetViews>
  <sheetFormatPr defaultRowHeight="15" x14ac:dyDescent="0.25"/>
  <cols>
    <col min="1" max="1" width="54.28515625" customWidth="1"/>
    <col min="2" max="2" width="39.5703125" customWidth="1"/>
    <col min="3" max="3" width="31.140625" customWidth="1"/>
    <col min="4" max="4" width="48.28515625" customWidth="1"/>
    <col min="5" max="5" width="36.85546875" customWidth="1"/>
    <col min="6" max="6" width="33" style="1" customWidth="1"/>
    <col min="7" max="7" width="41.28515625" customWidth="1"/>
  </cols>
  <sheetData>
    <row r="1" spans="1:6" ht="46.5" x14ac:dyDescent="0.7">
      <c r="A1" s="147" t="s">
        <v>42</v>
      </c>
      <c r="B1" s="147"/>
      <c r="C1" s="147"/>
      <c r="D1" s="147"/>
    </row>
    <row r="2" spans="1:6" ht="15" customHeight="1" x14ac:dyDescent="0.25">
      <c r="A2" s="148" t="s">
        <v>92</v>
      </c>
      <c r="B2" s="148"/>
      <c r="C2" s="148"/>
      <c r="D2" s="148"/>
    </row>
    <row r="3" spans="1:6" ht="15" customHeight="1" x14ac:dyDescent="0.25">
      <c r="A3" s="148"/>
      <c r="B3" s="148"/>
      <c r="C3" s="148"/>
      <c r="D3" s="148"/>
    </row>
    <row r="4" spans="1:6" ht="15" customHeight="1" x14ac:dyDescent="0.25">
      <c r="A4" s="148"/>
      <c r="B4" s="148"/>
      <c r="C4" s="148"/>
      <c r="D4" s="148"/>
    </row>
    <row r="5" spans="1:6" ht="15" customHeight="1" x14ac:dyDescent="0.25">
      <c r="A5" s="148"/>
      <c r="B5" s="148"/>
      <c r="C5" s="148"/>
      <c r="D5" s="148"/>
    </row>
    <row r="6" spans="1:6" s="2" customFormat="1" x14ac:dyDescent="0.25">
      <c r="A6" s="148"/>
      <c r="B6" s="148"/>
      <c r="C6" s="148"/>
      <c r="D6" s="148"/>
      <c r="F6" s="3"/>
    </row>
    <row r="7" spans="1:6" s="2" customFormat="1" ht="72" customHeight="1" x14ac:dyDescent="0.25">
      <c r="A7" s="148"/>
      <c r="B7" s="148"/>
      <c r="C7" s="148"/>
      <c r="D7" s="148"/>
      <c r="F7" s="3"/>
    </row>
    <row r="8" spans="1:6" s="2" customFormat="1" x14ac:dyDescent="0.25">
      <c r="F8" s="3"/>
    </row>
    <row r="9" spans="1:6" s="2" customFormat="1" ht="15.75" thickBot="1" x14ac:dyDescent="0.3">
      <c r="F9" s="3"/>
    </row>
    <row r="10" spans="1:6" s="5" customFormat="1" ht="29.25" thickTop="1" x14ac:dyDescent="0.45">
      <c r="A10" s="14" t="s">
        <v>9</v>
      </c>
      <c r="B10" s="15"/>
      <c r="C10" s="15"/>
      <c r="D10" s="25"/>
      <c r="F10" s="118"/>
    </row>
    <row r="11" spans="1:6" x14ac:dyDescent="0.25">
      <c r="A11" s="17" t="s">
        <v>23</v>
      </c>
      <c r="B11" s="46" t="s">
        <v>35</v>
      </c>
      <c r="C11" s="12" t="s">
        <v>4</v>
      </c>
      <c r="D11" s="23" t="s">
        <v>7</v>
      </c>
    </row>
    <row r="12" spans="1:6" x14ac:dyDescent="0.25">
      <c r="A12" s="19" t="s">
        <v>31</v>
      </c>
      <c r="B12" s="11"/>
      <c r="C12" s="11"/>
      <c r="D12" s="20">
        <f t="shared" ref="D12:D13" si="0">B12-C12</f>
        <v>0</v>
      </c>
      <c r="E12" s="1"/>
    </row>
    <row r="13" spans="1:6" x14ac:dyDescent="0.25">
      <c r="A13" s="17"/>
      <c r="B13" s="28"/>
      <c r="C13" s="28"/>
      <c r="D13" s="29">
        <f t="shared" si="0"/>
        <v>0</v>
      </c>
    </row>
    <row r="14" spans="1:6" x14ac:dyDescent="0.25">
      <c r="A14" s="33" t="s">
        <v>10</v>
      </c>
      <c r="B14" s="32" t="s">
        <v>11</v>
      </c>
      <c r="C14" s="32" t="s">
        <v>5</v>
      </c>
      <c r="D14" s="34" t="s">
        <v>6</v>
      </c>
    </row>
    <row r="15" spans="1:6" ht="63.75" customHeight="1" thickBot="1" x14ac:dyDescent="0.3">
      <c r="A15" s="31" t="s">
        <v>43</v>
      </c>
      <c r="B15" s="107"/>
      <c r="C15" s="108"/>
      <c r="D15" s="24">
        <f>B15*C15</f>
        <v>0</v>
      </c>
    </row>
    <row r="16" spans="1:6" ht="15.75" customHeight="1" thickTop="1" x14ac:dyDescent="0.25">
      <c r="A16" s="2"/>
      <c r="B16" s="2"/>
      <c r="C16" s="2"/>
      <c r="D16" s="2"/>
    </row>
    <row r="17" spans="1:6" ht="15.75" customHeight="1" thickBot="1" x14ac:dyDescent="0.3">
      <c r="A17" s="2"/>
      <c r="B17" s="2"/>
      <c r="C17" s="2"/>
      <c r="D17" s="2"/>
    </row>
    <row r="18" spans="1:6" ht="30" customHeight="1" thickTop="1" x14ac:dyDescent="0.45">
      <c r="A18" s="14" t="s">
        <v>12</v>
      </c>
      <c r="B18" s="88"/>
      <c r="C18" s="88"/>
      <c r="D18" s="89"/>
    </row>
    <row r="19" spans="1:6" ht="15.75" customHeight="1" x14ac:dyDescent="0.25">
      <c r="A19" s="90" t="s">
        <v>27</v>
      </c>
      <c r="B19" s="112" t="s">
        <v>59</v>
      </c>
      <c r="C19" s="91"/>
      <c r="D19" s="92"/>
    </row>
    <row r="20" spans="1:6" ht="15.75" customHeight="1" x14ac:dyDescent="0.25">
      <c r="A20" s="97" t="s">
        <v>58</v>
      </c>
      <c r="B20" s="111"/>
      <c r="C20" s="109" t="s">
        <v>13</v>
      </c>
      <c r="D20" s="110" t="s">
        <v>13</v>
      </c>
    </row>
    <row r="21" spans="1:6" s="2" customFormat="1" x14ac:dyDescent="0.25">
      <c r="A21" s="90" t="s">
        <v>27</v>
      </c>
      <c r="B21" s="10" t="s">
        <v>44</v>
      </c>
      <c r="C21" s="93" t="s">
        <v>2</v>
      </c>
      <c r="D21" s="94" t="s">
        <v>45</v>
      </c>
      <c r="E21" s="116"/>
      <c r="F21" s="3"/>
    </row>
    <row r="22" spans="1:6" s="60" customFormat="1" ht="17.25" customHeight="1" x14ac:dyDescent="0.25">
      <c r="A22" s="30" t="s">
        <v>83</v>
      </c>
      <c r="B22" s="131">
        <f>B20*(0.5/60)</f>
        <v>0</v>
      </c>
      <c r="C22" s="53">
        <v>20</v>
      </c>
      <c r="D22" s="129">
        <f>B22*C22</f>
        <v>0</v>
      </c>
      <c r="E22" s="126"/>
      <c r="F22" s="127"/>
    </row>
    <row r="23" spans="1:6" s="60" customFormat="1" ht="47.25" customHeight="1" x14ac:dyDescent="0.25">
      <c r="A23" s="30" t="s">
        <v>82</v>
      </c>
      <c r="B23" s="130"/>
      <c r="C23" s="53">
        <v>20</v>
      </c>
      <c r="D23" s="129">
        <f>B23*C23</f>
        <v>0</v>
      </c>
      <c r="E23" s="126"/>
      <c r="F23" s="127"/>
    </row>
    <row r="24" spans="1:6" s="60" customFormat="1" ht="60" customHeight="1" x14ac:dyDescent="0.25">
      <c r="A24" s="30" t="s">
        <v>80</v>
      </c>
      <c r="B24" s="130"/>
      <c r="C24" s="53">
        <v>20</v>
      </c>
      <c r="D24" s="129">
        <f>B24*C24</f>
        <v>0</v>
      </c>
      <c r="E24" s="126"/>
      <c r="F24" s="127"/>
    </row>
    <row r="25" spans="1:6" s="60" customFormat="1" x14ac:dyDescent="0.25">
      <c r="A25" s="128" t="s">
        <v>3</v>
      </c>
      <c r="B25" s="130"/>
      <c r="C25" s="53">
        <v>20</v>
      </c>
      <c r="D25" s="129">
        <f>B25*C25</f>
        <v>0</v>
      </c>
      <c r="E25" s="126"/>
      <c r="F25" s="127"/>
    </row>
    <row r="26" spans="1:6" ht="15.75" thickBot="1" x14ac:dyDescent="0.3">
      <c r="A26" s="95" t="s">
        <v>8</v>
      </c>
      <c r="B26" s="132">
        <f>SUM(B22:B25)</f>
        <v>0</v>
      </c>
      <c r="C26" s="113"/>
      <c r="D26" s="96">
        <f>SUM(D22:D25)</f>
        <v>0</v>
      </c>
      <c r="E26" s="4"/>
    </row>
    <row r="27" spans="1:6" ht="15.75" thickTop="1" x14ac:dyDescent="0.25">
      <c r="A27" s="2"/>
      <c r="E27" s="4"/>
      <c r="F27" s="119"/>
    </row>
    <row r="28" spans="1:6" ht="15.75" thickBot="1" x14ac:dyDescent="0.3">
      <c r="A28" s="2"/>
      <c r="E28" s="4"/>
      <c r="F28" s="119"/>
    </row>
    <row r="29" spans="1:6" ht="29.25" thickTop="1" x14ac:dyDescent="0.45">
      <c r="A29" s="14" t="s">
        <v>61</v>
      </c>
      <c r="B29" s="15"/>
      <c r="C29" s="15"/>
      <c r="D29" s="25"/>
      <c r="E29" s="4"/>
      <c r="F29" s="119"/>
    </row>
    <row r="30" spans="1:6" x14ac:dyDescent="0.25">
      <c r="A30" s="22" t="s">
        <v>63</v>
      </c>
      <c r="B30" s="12" t="s">
        <v>66</v>
      </c>
      <c r="C30" s="12" t="s">
        <v>67</v>
      </c>
      <c r="D30" s="23" t="s">
        <v>26</v>
      </c>
      <c r="E30" s="4"/>
      <c r="F30" s="119"/>
    </row>
    <row r="31" spans="1:6" x14ac:dyDescent="0.25">
      <c r="A31" s="17" t="s">
        <v>64</v>
      </c>
      <c r="B31" s="83">
        <v>6</v>
      </c>
      <c r="C31" s="10" t="s">
        <v>13</v>
      </c>
      <c r="D31" s="82">
        <f>Table4383761[[#This Row],[Cost]]</f>
        <v>6</v>
      </c>
      <c r="E31" s="4"/>
      <c r="F31" s="119"/>
    </row>
    <row r="32" spans="1:6" x14ac:dyDescent="0.25">
      <c r="A32" s="17" t="s">
        <v>68</v>
      </c>
      <c r="B32" s="83">
        <v>4</v>
      </c>
      <c r="C32" s="10" t="s">
        <v>13</v>
      </c>
      <c r="D32" s="82">
        <f>Table4383761[[#This Row],[Cost]]</f>
        <v>4</v>
      </c>
      <c r="E32" s="4"/>
      <c r="F32" s="119"/>
    </row>
    <row r="33" spans="1:6" x14ac:dyDescent="0.25">
      <c r="A33" s="17" t="s">
        <v>65</v>
      </c>
      <c r="B33" s="83">
        <v>2</v>
      </c>
      <c r="C33" s="61"/>
      <c r="D33" s="82">
        <f>Table4383761[[#This Row],[Cost]]*Table4383761[[#This Row],[Number of Follow-ups]]</f>
        <v>0</v>
      </c>
      <c r="E33" s="4"/>
      <c r="F33" s="119"/>
    </row>
    <row r="34" spans="1:6" x14ac:dyDescent="0.25">
      <c r="A34" s="17" t="s">
        <v>69</v>
      </c>
      <c r="B34" s="83">
        <v>0.45</v>
      </c>
      <c r="C34" s="86">
        <f>C33</f>
        <v>0</v>
      </c>
      <c r="D34" s="82">
        <f>Table4383761[[#This Row],[Cost]]*Table4383761[[#This Row],[Number of Follow-ups]]</f>
        <v>0</v>
      </c>
      <c r="E34" s="4"/>
      <c r="F34" s="119"/>
    </row>
    <row r="35" spans="1:6" ht="15.75" thickBot="1" x14ac:dyDescent="0.3">
      <c r="A35" s="26" t="s">
        <v>62</v>
      </c>
      <c r="B35" s="21"/>
      <c r="C35" s="21"/>
      <c r="D35" s="24">
        <f>SUM(D31:D34)</f>
        <v>10</v>
      </c>
      <c r="E35" s="4"/>
      <c r="F35" s="119"/>
    </row>
    <row r="36" spans="1:6" ht="15.75" thickTop="1" x14ac:dyDescent="0.25">
      <c r="A36" s="2"/>
    </row>
    <row r="37" spans="1:6" ht="15.75" thickBot="1" x14ac:dyDescent="0.3">
      <c r="A37" s="2"/>
    </row>
    <row r="38" spans="1:6" ht="29.25" thickTop="1" x14ac:dyDescent="0.45">
      <c r="A38" s="14" t="s">
        <v>15</v>
      </c>
      <c r="B38" s="15"/>
      <c r="C38" s="15"/>
      <c r="D38" s="15"/>
      <c r="E38" s="25"/>
    </row>
    <row r="39" spans="1:6" x14ac:dyDescent="0.25">
      <c r="A39" s="22" t="s">
        <v>25</v>
      </c>
      <c r="B39" s="10" t="s">
        <v>23</v>
      </c>
      <c r="C39" s="10" t="s">
        <v>74</v>
      </c>
      <c r="D39" s="10" t="s">
        <v>73</v>
      </c>
      <c r="E39" s="81" t="s">
        <v>75</v>
      </c>
    </row>
    <row r="40" spans="1:6" x14ac:dyDescent="0.25">
      <c r="A40" s="17" t="s">
        <v>70</v>
      </c>
      <c r="B40" s="10"/>
      <c r="C40" s="101"/>
      <c r="D40" s="102" t="s">
        <v>93</v>
      </c>
      <c r="E40" s="103" t="e">
        <f>Table134345[[#This Row],[Average Salvage Value]]*Table134345[[#This Row],[Percentage of Claims with Salvage Value]]</f>
        <v>#VALUE!</v>
      </c>
    </row>
    <row r="41" spans="1:6" x14ac:dyDescent="0.25">
      <c r="A41" s="22" t="s">
        <v>17</v>
      </c>
      <c r="B41" s="12" t="s">
        <v>48</v>
      </c>
      <c r="C41" s="12" t="s">
        <v>2</v>
      </c>
      <c r="D41" s="10" t="s">
        <v>73</v>
      </c>
      <c r="E41" s="23" t="s">
        <v>77</v>
      </c>
    </row>
    <row r="42" spans="1:6" ht="18.75" customHeight="1" x14ac:dyDescent="0.25">
      <c r="A42" s="17" t="s">
        <v>78</v>
      </c>
      <c r="B42" s="87"/>
      <c r="C42" s="8">
        <v>20</v>
      </c>
      <c r="D42" s="27" t="str">
        <f>D40</f>
        <v>%</v>
      </c>
      <c r="E42" s="20" t="e">
        <f>Table154448[[#This Row],[Time (Hours)]]*Table154448[[#This Row],[Wage/Hour]]*Table154448[[#This Row],[Percentage of Claims with Salvage Value]]</f>
        <v>#VALUE!</v>
      </c>
    </row>
    <row r="43" spans="1:6" ht="18.75" customHeight="1" x14ac:dyDescent="0.25">
      <c r="A43" s="22" t="s">
        <v>79</v>
      </c>
      <c r="B43" s="85"/>
      <c r="C43" s="85"/>
      <c r="D43" s="84"/>
      <c r="E43" s="49" t="e">
        <f>E42</f>
        <v>#VALUE!</v>
      </c>
    </row>
    <row r="44" spans="1:6" ht="18.75" customHeight="1" thickBot="1" x14ac:dyDescent="0.3">
      <c r="A44" s="104" t="s">
        <v>71</v>
      </c>
      <c r="B44" s="105"/>
      <c r="C44" s="105"/>
      <c r="D44" s="106"/>
      <c r="E44" s="24" t="e">
        <f>IF(E43&lt;E40, E43, E40)</f>
        <v>#VALUE!</v>
      </c>
    </row>
    <row r="45" spans="1:6" ht="15.75" thickTop="1" x14ac:dyDescent="0.25">
      <c r="A45" s="46"/>
      <c r="B45" s="10"/>
      <c r="C45" s="10"/>
      <c r="D45" s="10"/>
    </row>
    <row r="46" spans="1:6" s="3" customFormat="1" ht="18" customHeight="1" thickBot="1" x14ac:dyDescent="0.3">
      <c r="A46" s="6"/>
      <c r="B46" s="7"/>
      <c r="C46" s="7"/>
    </row>
    <row r="47" spans="1:6" ht="29.25" thickTop="1" x14ac:dyDescent="0.45">
      <c r="A47" s="35" t="s">
        <v>36</v>
      </c>
      <c r="B47" s="36"/>
      <c r="C47" s="36"/>
      <c r="D47" s="37"/>
    </row>
    <row r="48" spans="1:6" x14ac:dyDescent="0.25">
      <c r="A48" s="38" t="s">
        <v>29</v>
      </c>
      <c r="B48" s="6" t="s">
        <v>22</v>
      </c>
      <c r="C48" s="6" t="s">
        <v>38</v>
      </c>
      <c r="D48" s="39" t="s">
        <v>39</v>
      </c>
    </row>
    <row r="49" spans="1:6" ht="15.75" thickBot="1" x14ac:dyDescent="0.3">
      <c r="A49" s="40"/>
      <c r="B49" s="50" t="e">
        <f>D12+D26+D35+E44</f>
        <v>#VALUE!</v>
      </c>
      <c r="C49" s="41"/>
      <c r="D49" s="51" t="e">
        <f>Table18134956[Total Cost of Average Claim Filed]*Table18134956[Number of Claims Filed/Year]</f>
        <v>#VALUE!</v>
      </c>
    </row>
    <row r="50" spans="1:6" ht="15.75" thickTop="1" x14ac:dyDescent="0.25">
      <c r="A50" s="38" t="s">
        <v>81</v>
      </c>
      <c r="B50" s="12" t="s">
        <v>18</v>
      </c>
      <c r="C50" s="12" t="s">
        <v>40</v>
      </c>
      <c r="D50" s="42" t="s">
        <v>47</v>
      </c>
      <c r="E50" s="117"/>
    </row>
    <row r="51" spans="1:6" ht="30" x14ac:dyDescent="0.25">
      <c r="A51" s="43" t="s">
        <v>19</v>
      </c>
      <c r="B51" s="138"/>
      <c r="C51" s="137"/>
      <c r="D51" s="44">
        <f>Table19155057[[#This Row],[Average Claim Value]]*Table19155057[[#This Row],[Number of Claims/Year]]</f>
        <v>0</v>
      </c>
    </row>
    <row r="52" spans="1:6" x14ac:dyDescent="0.25">
      <c r="A52" s="45" t="s">
        <v>20</v>
      </c>
      <c r="B52" s="11"/>
      <c r="C52" s="13"/>
      <c r="D52" s="44">
        <f>Table19155057[[#This Row],[Average Claim Value]]*Table19155057[[#This Row],[Number of Claims/Year]]</f>
        <v>0</v>
      </c>
    </row>
    <row r="53" spans="1:6" x14ac:dyDescent="0.25">
      <c r="A53" s="38" t="s">
        <v>21</v>
      </c>
      <c r="B53" s="12"/>
      <c r="C53" s="139">
        <f>Table18134956[Number of Claims Filed/Year]+C51+C52</f>
        <v>0</v>
      </c>
      <c r="D53" s="52">
        <f>SUM(D51:D52)</f>
        <v>0</v>
      </c>
    </row>
    <row r="54" spans="1:6" s="5" customFormat="1" ht="24" thickBot="1" x14ac:dyDescent="0.4">
      <c r="A54" s="56" t="s">
        <v>37</v>
      </c>
      <c r="B54" s="57"/>
      <c r="C54" s="57"/>
      <c r="D54" s="55" t="e">
        <f>Table18134956[Total Cost of All Claims Filed/Year]+D53</f>
        <v>#VALUE!</v>
      </c>
      <c r="F54" s="118"/>
    </row>
    <row r="55" spans="1:6" ht="15.75" thickTop="1" x14ac:dyDescent="0.25"/>
    <row r="56" spans="1:6" ht="15.75" thickBot="1" x14ac:dyDescent="0.3"/>
    <row r="57" spans="1:6" ht="29.25" thickTop="1" x14ac:dyDescent="0.45">
      <c r="A57" s="35" t="s">
        <v>32</v>
      </c>
      <c r="B57" s="36"/>
      <c r="C57" s="36"/>
      <c r="D57" s="37"/>
    </row>
    <row r="58" spans="1:6" x14ac:dyDescent="0.25">
      <c r="A58" s="38" t="s">
        <v>23</v>
      </c>
      <c r="B58" s="12" t="s">
        <v>30</v>
      </c>
      <c r="C58" s="12" t="s">
        <v>0</v>
      </c>
      <c r="D58" s="42" t="s">
        <v>1</v>
      </c>
      <c r="E58" s="117"/>
    </row>
    <row r="59" spans="1:6" s="4" customFormat="1" x14ac:dyDescent="0.25">
      <c r="A59" s="45" t="s">
        <v>0</v>
      </c>
      <c r="B59" s="53" t="e">
        <f>D54</f>
        <v>#VALUE!</v>
      </c>
      <c r="C59" s="115" t="s">
        <v>93</v>
      </c>
      <c r="D59" s="114" t="e">
        <f>D60</f>
        <v>#VALUE!</v>
      </c>
      <c r="E59" s="124"/>
      <c r="F59" s="120"/>
    </row>
    <row r="60" spans="1:6" s="54" customFormat="1" ht="24" thickBot="1" x14ac:dyDescent="0.4">
      <c r="A60" s="58" t="s">
        <v>41</v>
      </c>
      <c r="B60" s="62"/>
      <c r="C60" s="59"/>
      <c r="D60" s="55" t="e">
        <f>B59/C59</f>
        <v>#VALUE!</v>
      </c>
      <c r="E60" s="125"/>
      <c r="F60" s="121"/>
    </row>
    <row r="61" spans="1:6" ht="15.75" thickTop="1" x14ac:dyDescent="0.25">
      <c r="A61" s="46"/>
      <c r="B61" s="10"/>
      <c r="C61" s="10"/>
      <c r="D61" s="10"/>
    </row>
    <row r="62" spans="1:6" ht="15.75" thickBot="1" x14ac:dyDescent="0.3">
      <c r="A62" s="46"/>
      <c r="B62" s="10"/>
      <c r="C62" s="10"/>
      <c r="D62" s="10"/>
    </row>
    <row r="63" spans="1:6" ht="32.25" thickTop="1" x14ac:dyDescent="0.5">
      <c r="A63" s="76" t="s">
        <v>51</v>
      </c>
      <c r="B63" s="69"/>
      <c r="C63" s="69"/>
      <c r="D63" s="70"/>
    </row>
    <row r="64" spans="1:6" ht="18.75" x14ac:dyDescent="0.3">
      <c r="A64" s="77" t="s">
        <v>55</v>
      </c>
      <c r="B64" s="64" t="s">
        <v>23</v>
      </c>
      <c r="C64" s="65" t="s">
        <v>27</v>
      </c>
      <c r="D64" s="71" t="s">
        <v>26</v>
      </c>
    </row>
    <row r="65" spans="1:7" ht="5.25" customHeight="1" x14ac:dyDescent="0.25">
      <c r="A65" s="72"/>
      <c r="B65" s="66"/>
      <c r="C65" s="67"/>
      <c r="D65" s="73"/>
    </row>
    <row r="66" spans="1:7" s="1" customFormat="1" x14ac:dyDescent="0.25">
      <c r="A66" s="149" t="s">
        <v>76</v>
      </c>
      <c r="B66" s="144"/>
      <c r="C66" s="144"/>
      <c r="D66" s="145"/>
      <c r="E66"/>
      <c r="G66"/>
    </row>
    <row r="67" spans="1:7" s="1" customFormat="1" x14ac:dyDescent="0.25">
      <c r="A67" s="146"/>
      <c r="B67" s="144"/>
      <c r="C67" s="144"/>
      <c r="D67" s="145"/>
      <c r="E67"/>
      <c r="G67"/>
    </row>
    <row r="68" spans="1:7" s="1" customFormat="1" x14ac:dyDescent="0.25">
      <c r="A68" s="146"/>
      <c r="B68" s="144"/>
      <c r="C68" s="144"/>
      <c r="D68" s="145"/>
      <c r="E68"/>
      <c r="G68"/>
    </row>
    <row r="69" spans="1:7" s="1" customFormat="1" x14ac:dyDescent="0.25">
      <c r="A69" s="146"/>
      <c r="B69" s="144"/>
      <c r="C69" s="144"/>
      <c r="D69" s="145"/>
      <c r="E69"/>
      <c r="G69"/>
    </row>
    <row r="70" spans="1:7" s="1" customFormat="1" x14ac:dyDescent="0.25">
      <c r="A70" s="146"/>
      <c r="B70" s="144"/>
      <c r="C70" s="144"/>
      <c r="D70" s="145"/>
      <c r="E70"/>
      <c r="G70"/>
    </row>
    <row r="71" spans="1:7" s="1" customFormat="1" x14ac:dyDescent="0.25">
      <c r="A71" s="146"/>
      <c r="B71" s="144"/>
      <c r="C71" s="144"/>
      <c r="D71" s="145"/>
      <c r="E71"/>
      <c r="G71"/>
    </row>
    <row r="72" spans="1:7" s="1" customFormat="1" ht="32.25" customHeight="1" x14ac:dyDescent="0.25">
      <c r="A72" s="146"/>
      <c r="B72" s="144"/>
      <c r="C72" s="144"/>
      <c r="D72" s="145"/>
      <c r="E72"/>
      <c r="G72"/>
    </row>
    <row r="73" spans="1:7" s="1" customFormat="1" ht="18.75" x14ac:dyDescent="0.3">
      <c r="A73" s="78" t="s">
        <v>52</v>
      </c>
      <c r="B73" s="65" t="s">
        <v>23</v>
      </c>
      <c r="C73" s="65" t="s">
        <v>27</v>
      </c>
      <c r="D73" s="71" t="s">
        <v>26</v>
      </c>
      <c r="E73"/>
      <c r="G73"/>
    </row>
    <row r="74" spans="1:7" s="1" customFormat="1" ht="5.25" customHeight="1" x14ac:dyDescent="0.25">
      <c r="A74" s="74"/>
      <c r="B74" s="68"/>
      <c r="C74" s="68"/>
      <c r="D74" s="75"/>
      <c r="E74"/>
      <c r="G74"/>
    </row>
    <row r="75" spans="1:7" s="1" customFormat="1" x14ac:dyDescent="0.25">
      <c r="A75" s="143" t="s">
        <v>54</v>
      </c>
      <c r="B75" s="150"/>
      <c r="C75" s="150"/>
      <c r="D75" s="151"/>
      <c r="E75"/>
      <c r="G75"/>
    </row>
    <row r="76" spans="1:7" s="1" customFormat="1" x14ac:dyDescent="0.25">
      <c r="A76" s="143"/>
      <c r="B76" s="150"/>
      <c r="C76" s="150"/>
      <c r="D76" s="151"/>
      <c r="E76"/>
      <c r="G76"/>
    </row>
    <row r="77" spans="1:7" s="1" customFormat="1" ht="46.5" customHeight="1" x14ac:dyDescent="0.25">
      <c r="A77" s="143"/>
      <c r="B77" s="150"/>
      <c r="C77" s="150"/>
      <c r="D77" s="151"/>
      <c r="E77"/>
      <c r="G77"/>
    </row>
    <row r="78" spans="1:7" s="1" customFormat="1" ht="39" customHeight="1" x14ac:dyDescent="0.3">
      <c r="A78" s="152" t="s">
        <v>53</v>
      </c>
      <c r="B78" s="153"/>
      <c r="C78" s="153"/>
      <c r="D78" s="154"/>
      <c r="E78" s="63"/>
      <c r="G78"/>
    </row>
    <row r="79" spans="1:7" s="1" customFormat="1" x14ac:dyDescent="0.25">
      <c r="A79" s="143" t="s">
        <v>56</v>
      </c>
      <c r="B79" s="144"/>
      <c r="C79" s="144"/>
      <c r="D79" s="145"/>
      <c r="E79"/>
      <c r="G79"/>
    </row>
    <row r="80" spans="1:7" s="1" customFormat="1" x14ac:dyDescent="0.25">
      <c r="A80" s="146"/>
      <c r="B80" s="144"/>
      <c r="C80" s="144"/>
      <c r="D80" s="145"/>
      <c r="E80"/>
      <c r="G80"/>
    </row>
    <row r="81" spans="1:7" s="1" customFormat="1" x14ac:dyDescent="0.25">
      <c r="A81" s="146"/>
      <c r="B81" s="144"/>
      <c r="C81" s="144"/>
      <c r="D81" s="145"/>
      <c r="E81"/>
      <c r="G81"/>
    </row>
    <row r="82" spans="1:7" x14ac:dyDescent="0.25">
      <c r="A82" s="146"/>
      <c r="B82" s="144"/>
      <c r="C82" s="144"/>
      <c r="D82" s="145"/>
    </row>
    <row r="83" spans="1:7" ht="47.25" customHeight="1" x14ac:dyDescent="0.25">
      <c r="A83" s="146"/>
      <c r="B83" s="144"/>
      <c r="C83" s="144"/>
      <c r="D83" s="145"/>
    </row>
    <row r="84" spans="1:7" s="79" customFormat="1" ht="23.25" customHeight="1" x14ac:dyDescent="0.4">
      <c r="A84" s="141" t="s">
        <v>94</v>
      </c>
      <c r="B84" s="140"/>
      <c r="C84" s="142"/>
      <c r="D84" s="80"/>
      <c r="F84" s="122"/>
    </row>
  </sheetData>
  <mergeCells count="6">
    <mergeCell ref="A79:D83"/>
    <mergeCell ref="A1:D1"/>
    <mergeCell ref="A2:D7"/>
    <mergeCell ref="A66:D72"/>
    <mergeCell ref="A75:D77"/>
    <mergeCell ref="A78:D78"/>
  </mergeCells>
  <hyperlinks>
    <hyperlink ref="A84" r:id="rId1"/>
  </hyperlinks>
  <pageMargins left="0.7" right="0.7" top="0.75" bottom="0.75" header="0.3" footer="0.3"/>
  <pageSetup orientation="portrait" horizontalDpi="4294967293" verticalDpi="0" r:id="rId2"/>
  <ignoredErrors>
    <ignoredError sqref="B26" calculatedColumn="1"/>
    <ignoredError sqref="E40 E42 E44 B49 D49 D54 B59 D60" evalError="1"/>
    <ignoredError sqref="E43 D59" evalError="1" calculatedColumn="1"/>
  </ignoredErrors>
  <legacyDrawing r:id="rId3"/>
  <tableParts count="11">
    <tablePart r:id="rId4"/>
    <tablePart r:id="rId5"/>
    <tablePart r:id="rId6"/>
    <tablePart r:id="rId7"/>
    <tablePart r:id="rId8"/>
    <tablePart r:id="rId9"/>
    <tablePart r:id="rId10"/>
    <tablePart r:id="rId11"/>
    <tablePart r:id="rId12"/>
    <tablePart r:id="rId13"/>
    <tablePart r:id="rId1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34" zoomScale="80" zoomScaleNormal="80" workbookViewId="0">
      <selection activeCell="B68" sqref="B68"/>
    </sheetView>
  </sheetViews>
  <sheetFormatPr defaultRowHeight="15" x14ac:dyDescent="0.25"/>
  <cols>
    <col min="1" max="1" width="54.28515625" customWidth="1"/>
    <col min="2" max="2" width="39.5703125" customWidth="1"/>
    <col min="3" max="3" width="31.140625" customWidth="1"/>
    <col min="4" max="4" width="38.42578125" customWidth="1"/>
    <col min="5" max="5" width="30" customWidth="1"/>
    <col min="6" max="6" width="33" style="1" customWidth="1"/>
    <col min="7" max="7" width="41.28515625" customWidth="1"/>
  </cols>
  <sheetData>
    <row r="1" spans="1:6" ht="46.5" x14ac:dyDescent="0.7">
      <c r="A1" s="147" t="s">
        <v>42</v>
      </c>
      <c r="B1" s="147"/>
      <c r="C1" s="147"/>
      <c r="D1" s="147"/>
    </row>
    <row r="2" spans="1:6" ht="15" customHeight="1" x14ac:dyDescent="0.25">
      <c r="A2" s="148" t="s">
        <v>87</v>
      </c>
      <c r="B2" s="148"/>
      <c r="C2" s="148"/>
      <c r="D2" s="148"/>
    </row>
    <row r="3" spans="1:6" ht="15" customHeight="1" x14ac:dyDescent="0.25">
      <c r="A3" s="148"/>
      <c r="B3" s="148"/>
      <c r="C3" s="148"/>
      <c r="D3" s="148"/>
    </row>
    <row r="4" spans="1:6" ht="15" customHeight="1" x14ac:dyDescent="0.25">
      <c r="A4" s="148"/>
      <c r="B4" s="148"/>
      <c r="C4" s="148"/>
      <c r="D4" s="148"/>
    </row>
    <row r="5" spans="1:6" ht="15" customHeight="1" x14ac:dyDescent="0.25">
      <c r="A5" s="148"/>
      <c r="B5" s="148"/>
      <c r="C5" s="148"/>
      <c r="D5" s="148"/>
    </row>
    <row r="6" spans="1:6" s="2" customFormat="1" x14ac:dyDescent="0.25">
      <c r="A6" s="148"/>
      <c r="B6" s="148"/>
      <c r="C6" s="148"/>
      <c r="D6" s="148"/>
      <c r="F6" s="3"/>
    </row>
    <row r="7" spans="1:6" s="2" customFormat="1" ht="24.75" customHeight="1" x14ac:dyDescent="0.25">
      <c r="A7" s="148"/>
      <c r="B7" s="148"/>
      <c r="C7" s="148"/>
      <c r="D7" s="148"/>
      <c r="F7" s="3"/>
    </row>
    <row r="8" spans="1:6" x14ac:dyDescent="0.25">
      <c r="A8" s="2"/>
      <c r="E8" s="4"/>
      <c r="F8" s="119"/>
    </row>
    <row r="9" spans="1:6" ht="15.75" thickBot="1" x14ac:dyDescent="0.3">
      <c r="A9" s="2"/>
      <c r="E9" s="4"/>
      <c r="F9" s="119"/>
    </row>
    <row r="10" spans="1:6" ht="29.25" thickTop="1" x14ac:dyDescent="0.45">
      <c r="A10" s="14" t="s">
        <v>24</v>
      </c>
      <c r="B10" s="15"/>
      <c r="C10" s="15"/>
      <c r="D10" s="15"/>
      <c r="E10" s="16"/>
    </row>
    <row r="11" spans="1:6" s="1" customFormat="1" ht="32.25" customHeight="1" x14ac:dyDescent="0.25">
      <c r="A11" s="19" t="s">
        <v>33</v>
      </c>
      <c r="B11" s="6" t="s">
        <v>14</v>
      </c>
      <c r="C11" s="6" t="s">
        <v>84</v>
      </c>
      <c r="D11" s="47" t="s">
        <v>34</v>
      </c>
      <c r="E11" s="18" t="s">
        <v>72</v>
      </c>
      <c r="F11" s="123"/>
    </row>
    <row r="12" spans="1:6" ht="30" x14ac:dyDescent="0.25">
      <c r="A12" s="19" t="s">
        <v>50</v>
      </c>
      <c r="B12" s="10"/>
      <c r="C12" s="8" t="e">
        <f>'Claim Cost Calculator'!D54</f>
        <v>#VALUE!</v>
      </c>
      <c r="D12" s="48"/>
      <c r="E12" s="20" t="e">
        <f>Table1142[[#This Row],[Dollars Tied Up by Freight Claims each year]]*Table1142[[#This Row],[Potential Income Generated by Investment (Per Dollar)]]</f>
        <v>#VALUE!</v>
      </c>
    </row>
    <row r="13" spans="1:6" ht="18.75" customHeight="1" thickBot="1" x14ac:dyDescent="0.3">
      <c r="A13" s="155" t="s">
        <v>46</v>
      </c>
      <c r="B13" s="156"/>
      <c r="C13" s="156"/>
      <c r="D13" s="156"/>
      <c r="E13" s="157"/>
    </row>
    <row r="14" spans="1:6" ht="18.75" customHeight="1" thickTop="1" x14ac:dyDescent="0.25">
      <c r="A14" s="133"/>
      <c r="B14" s="133"/>
      <c r="C14" s="133"/>
      <c r="D14" s="133"/>
      <c r="E14" s="133"/>
    </row>
    <row r="15" spans="1:6" ht="15.75" thickBot="1" x14ac:dyDescent="0.3">
      <c r="A15" s="2"/>
    </row>
    <row r="16" spans="1:6" ht="29.25" thickTop="1" x14ac:dyDescent="0.45">
      <c r="A16" s="14" t="s">
        <v>57</v>
      </c>
      <c r="B16" s="15"/>
      <c r="C16" s="15"/>
      <c r="D16" s="25"/>
    </row>
    <row r="17" spans="1:6" ht="30.75" customHeight="1" x14ac:dyDescent="0.25">
      <c r="A17" s="22" t="s">
        <v>57</v>
      </c>
      <c r="B17" s="6" t="s">
        <v>85</v>
      </c>
      <c r="C17" s="6" t="s">
        <v>49</v>
      </c>
      <c r="D17" s="23" t="s">
        <v>16</v>
      </c>
    </row>
    <row r="18" spans="1:6" ht="15.75" thickBot="1" x14ac:dyDescent="0.3">
      <c r="A18" s="98" t="s">
        <v>60</v>
      </c>
      <c r="B18" s="99"/>
      <c r="C18" s="100"/>
      <c r="D18" s="24">
        <f>B18*C18</f>
        <v>0</v>
      </c>
    </row>
    <row r="19" spans="1:6" ht="15.75" thickTop="1" x14ac:dyDescent="0.25">
      <c r="A19" s="17"/>
      <c r="B19" s="10"/>
      <c r="C19" s="10"/>
      <c r="D19" s="10"/>
    </row>
    <row r="20" spans="1:6" ht="15.75" thickBot="1" x14ac:dyDescent="0.3">
      <c r="A20" s="9"/>
      <c r="B20" s="10"/>
      <c r="C20" s="10"/>
      <c r="D20" s="10"/>
      <c r="E20" s="10"/>
    </row>
    <row r="21" spans="1:6" ht="29.25" thickTop="1" x14ac:dyDescent="0.45">
      <c r="A21" s="35" t="s">
        <v>36</v>
      </c>
      <c r="B21" s="36"/>
      <c r="C21" s="36"/>
      <c r="D21" s="37"/>
    </row>
    <row r="22" spans="1:6" x14ac:dyDescent="0.25">
      <c r="A22" s="38" t="s">
        <v>91</v>
      </c>
      <c r="B22" s="123" t="s">
        <v>23</v>
      </c>
      <c r="C22" s="6" t="s">
        <v>27</v>
      </c>
      <c r="D22" s="42" t="s">
        <v>88</v>
      </c>
    </row>
    <row r="23" spans="1:6" ht="15.75" thickBot="1" x14ac:dyDescent="0.3">
      <c r="A23" s="40"/>
      <c r="B23" s="136"/>
      <c r="C23" s="136"/>
      <c r="D23" s="135" t="e">
        <f>Table1142[Opportunity Cost]+Table539[Value of Lost Customers]</f>
        <v>#VALUE!</v>
      </c>
    </row>
    <row r="24" spans="1:6" ht="15.75" thickTop="1" x14ac:dyDescent="0.25">
      <c r="A24" s="38" t="s">
        <v>90</v>
      </c>
      <c r="B24" s="12" t="s">
        <v>26</v>
      </c>
      <c r="C24" s="12" t="s">
        <v>28</v>
      </c>
      <c r="D24" s="42" t="s">
        <v>89</v>
      </c>
      <c r="E24" s="124"/>
    </row>
    <row r="25" spans="1:6" x14ac:dyDescent="0.25">
      <c r="A25" s="43" t="s">
        <v>86</v>
      </c>
      <c r="B25" s="10"/>
      <c r="C25" s="10"/>
      <c r="D25" s="44" t="e">
        <f>'Claim Cost Calculator'!D54</f>
        <v>#VALUE!</v>
      </c>
      <c r="E25" s="124"/>
    </row>
    <row r="26" spans="1:6" s="5" customFormat="1" ht="24" thickBot="1" x14ac:dyDescent="0.4">
      <c r="A26" s="56" t="s">
        <v>37</v>
      </c>
      <c r="B26" s="134"/>
      <c r="C26" s="134"/>
      <c r="D26" s="55" t="e">
        <f>Table181349[[Total Opportunity Cost ]]+D25</f>
        <v>#VALUE!</v>
      </c>
      <c r="E26" s="124"/>
      <c r="F26" s="118"/>
    </row>
    <row r="27" spans="1:6" ht="15.75" thickTop="1" x14ac:dyDescent="0.25">
      <c r="E27" s="124"/>
    </row>
    <row r="28" spans="1:6" ht="15.75" thickBot="1" x14ac:dyDescent="0.3">
      <c r="E28" s="124"/>
    </row>
    <row r="29" spans="1:6" ht="29.25" thickTop="1" x14ac:dyDescent="0.45">
      <c r="A29" s="35" t="s">
        <v>32</v>
      </c>
      <c r="B29" s="36"/>
      <c r="C29" s="36"/>
      <c r="D29" s="37"/>
      <c r="E29" s="124"/>
    </row>
    <row r="30" spans="1:6" x14ac:dyDescent="0.25">
      <c r="A30" s="38" t="s">
        <v>23</v>
      </c>
      <c r="B30" s="12" t="s">
        <v>30</v>
      </c>
      <c r="C30" s="12" t="s">
        <v>0</v>
      </c>
      <c r="D30" s="42" t="s">
        <v>1</v>
      </c>
      <c r="E30" s="124"/>
    </row>
    <row r="31" spans="1:6" s="4" customFormat="1" x14ac:dyDescent="0.25">
      <c r="A31" s="45" t="s">
        <v>0</v>
      </c>
      <c r="B31" s="53" t="e">
        <f>D26</f>
        <v>#VALUE!</v>
      </c>
      <c r="C31" s="115" t="s">
        <v>93</v>
      </c>
      <c r="D31" s="114" t="e">
        <f>Table212651[[#This Row],[Losses due to Freight Claims]]/Table212651[[#This Row],[Profit Margin]]</f>
        <v>#VALUE!</v>
      </c>
      <c r="E31" s="124"/>
      <c r="F31" s="120"/>
    </row>
    <row r="32" spans="1:6" s="54" customFormat="1" ht="48.75" customHeight="1" thickBot="1" x14ac:dyDescent="0.4">
      <c r="A32" s="58" t="s">
        <v>41</v>
      </c>
      <c r="B32" s="62"/>
      <c r="C32" s="59"/>
      <c r="D32" s="55" t="e">
        <f>D31</f>
        <v>#VALUE!</v>
      </c>
      <c r="E32" s="125"/>
      <c r="F32" s="121"/>
    </row>
    <row r="33" spans="1:4" ht="15.75" thickTop="1" x14ac:dyDescent="0.25">
      <c r="A33" s="46"/>
      <c r="B33" s="10"/>
      <c r="C33" s="10"/>
      <c r="D33" s="10"/>
    </row>
    <row r="34" spans="1:4" ht="15.75" thickBot="1" x14ac:dyDescent="0.3">
      <c r="A34" s="46"/>
      <c r="B34" s="10"/>
      <c r="C34" s="10"/>
      <c r="D34" s="10"/>
    </row>
    <row r="35" spans="1:4" ht="32.25" thickTop="1" x14ac:dyDescent="0.5">
      <c r="A35" s="76" t="s">
        <v>51</v>
      </c>
      <c r="B35" s="69"/>
      <c r="C35" s="69"/>
      <c r="D35" s="70"/>
    </row>
    <row r="36" spans="1:4" ht="18.75" x14ac:dyDescent="0.3">
      <c r="A36" s="77" t="s">
        <v>55</v>
      </c>
      <c r="B36" s="64" t="s">
        <v>23</v>
      </c>
      <c r="C36" s="65" t="s">
        <v>27</v>
      </c>
      <c r="D36" s="71" t="s">
        <v>26</v>
      </c>
    </row>
    <row r="37" spans="1:4" ht="5.25" customHeight="1" x14ac:dyDescent="0.25">
      <c r="A37" s="72"/>
      <c r="B37" s="66"/>
      <c r="C37" s="67"/>
      <c r="D37" s="73"/>
    </row>
    <row r="38" spans="1:4" x14ac:dyDescent="0.25">
      <c r="A38" s="149" t="s">
        <v>76</v>
      </c>
      <c r="B38" s="144"/>
      <c r="C38" s="144"/>
      <c r="D38" s="145"/>
    </row>
    <row r="39" spans="1:4" x14ac:dyDescent="0.25">
      <c r="A39" s="146"/>
      <c r="B39" s="144"/>
      <c r="C39" s="144"/>
      <c r="D39" s="145"/>
    </row>
    <row r="40" spans="1:4" x14ac:dyDescent="0.25">
      <c r="A40" s="146"/>
      <c r="B40" s="144"/>
      <c r="C40" s="144"/>
      <c r="D40" s="145"/>
    </row>
    <row r="41" spans="1:4" x14ac:dyDescent="0.25">
      <c r="A41" s="146"/>
      <c r="B41" s="144"/>
      <c r="C41" s="144"/>
      <c r="D41" s="145"/>
    </row>
    <row r="42" spans="1:4" x14ac:dyDescent="0.25">
      <c r="A42" s="146"/>
      <c r="B42" s="144"/>
      <c r="C42" s="144"/>
      <c r="D42" s="145"/>
    </row>
    <row r="43" spans="1:4" x14ac:dyDescent="0.25">
      <c r="A43" s="146"/>
      <c r="B43" s="144"/>
      <c r="C43" s="144"/>
      <c r="D43" s="145"/>
    </row>
    <row r="44" spans="1:4" ht="32.25" customHeight="1" x14ac:dyDescent="0.25">
      <c r="A44" s="146"/>
      <c r="B44" s="144"/>
      <c r="C44" s="144"/>
      <c r="D44" s="145"/>
    </row>
    <row r="45" spans="1:4" ht="18.75" x14ac:dyDescent="0.3">
      <c r="A45" s="78" t="s">
        <v>52</v>
      </c>
      <c r="B45" s="65" t="s">
        <v>23</v>
      </c>
      <c r="C45" s="65" t="s">
        <v>27</v>
      </c>
      <c r="D45" s="71" t="s">
        <v>26</v>
      </c>
    </row>
    <row r="46" spans="1:4" ht="5.25" customHeight="1" x14ac:dyDescent="0.25">
      <c r="A46" s="74"/>
      <c r="B46" s="68"/>
      <c r="C46" s="68"/>
      <c r="D46" s="75"/>
    </row>
    <row r="47" spans="1:4" x14ac:dyDescent="0.25">
      <c r="A47" s="143" t="s">
        <v>54</v>
      </c>
      <c r="B47" s="150"/>
      <c r="C47" s="150"/>
      <c r="D47" s="151"/>
    </row>
    <row r="48" spans="1:4" x14ac:dyDescent="0.25">
      <c r="A48" s="143"/>
      <c r="B48" s="150"/>
      <c r="C48" s="150"/>
      <c r="D48" s="151"/>
    </row>
    <row r="49" spans="1:6" ht="46.5" customHeight="1" x14ac:dyDescent="0.25">
      <c r="A49" s="143"/>
      <c r="B49" s="150"/>
      <c r="C49" s="150"/>
      <c r="D49" s="151"/>
    </row>
    <row r="50" spans="1:6" ht="39" customHeight="1" x14ac:dyDescent="0.3">
      <c r="A50" s="152" t="s">
        <v>53</v>
      </c>
      <c r="B50" s="153"/>
      <c r="C50" s="153"/>
      <c r="D50" s="154"/>
      <c r="E50" s="63"/>
    </row>
    <row r="51" spans="1:6" x14ac:dyDescent="0.25">
      <c r="A51" s="143" t="s">
        <v>56</v>
      </c>
      <c r="B51" s="144"/>
      <c r="C51" s="144"/>
      <c r="D51" s="145"/>
    </row>
    <row r="52" spans="1:6" x14ac:dyDescent="0.25">
      <c r="A52" s="146"/>
      <c r="B52" s="144"/>
      <c r="C52" s="144"/>
      <c r="D52" s="145"/>
    </row>
    <row r="53" spans="1:6" x14ac:dyDescent="0.25">
      <c r="A53" s="146"/>
      <c r="B53" s="144"/>
      <c r="C53" s="144"/>
      <c r="D53" s="145"/>
    </row>
    <row r="54" spans="1:6" x14ac:dyDescent="0.25">
      <c r="A54" s="146"/>
      <c r="B54" s="144"/>
      <c r="C54" s="144"/>
      <c r="D54" s="145"/>
    </row>
    <row r="55" spans="1:6" ht="47.25" customHeight="1" x14ac:dyDescent="0.25">
      <c r="A55" s="146"/>
      <c r="B55" s="144"/>
      <c r="C55" s="144"/>
      <c r="D55" s="145"/>
    </row>
    <row r="56" spans="1:6" s="79" customFormat="1" ht="23.25" customHeight="1" x14ac:dyDescent="0.4">
      <c r="A56" s="141" t="s">
        <v>94</v>
      </c>
      <c r="B56" s="140"/>
      <c r="C56" s="142"/>
      <c r="D56" s="80"/>
      <c r="F56" s="122"/>
    </row>
    <row r="58" spans="1:6" x14ac:dyDescent="0.25">
      <c r="A58" s="63"/>
      <c r="B58" s="63"/>
      <c r="C58" s="63"/>
      <c r="D58" s="63"/>
      <c r="E58" s="63"/>
    </row>
    <row r="59" spans="1:6" x14ac:dyDescent="0.25">
      <c r="A59" s="32"/>
      <c r="B59" s="63"/>
      <c r="C59" s="63"/>
      <c r="D59" s="63"/>
      <c r="E59" s="63"/>
    </row>
  </sheetData>
  <mergeCells count="7">
    <mergeCell ref="A51:D55"/>
    <mergeCell ref="A1:D1"/>
    <mergeCell ref="A2:D7"/>
    <mergeCell ref="A13:E13"/>
    <mergeCell ref="A38:D44"/>
    <mergeCell ref="A47:D49"/>
    <mergeCell ref="A50:D50"/>
  </mergeCells>
  <hyperlinks>
    <hyperlink ref="A56" r:id="rId1"/>
  </hyperlinks>
  <pageMargins left="0.7" right="0.7" top="0.75" bottom="0.75" header="0.3" footer="0.3"/>
  <pageSetup orientation="portrait" horizontalDpi="4294967293" verticalDpi="0" r:id="rId2"/>
  <ignoredErrors>
    <ignoredError sqref="C12 E12 D23 D25:D26 B31" evalError="1"/>
    <ignoredError sqref="D31:D32" evalError="1" calculatedColumn="1"/>
  </ignoredErrors>
  <tableParts count="7">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Claim Cost Calculator</vt:lpstr>
      <vt:lpstr>Opportunity Cost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Glavac</dc:creator>
  <cp:lastModifiedBy>Andy Celestina</cp:lastModifiedBy>
  <dcterms:created xsi:type="dcterms:W3CDTF">2013-01-22T17:46:05Z</dcterms:created>
  <dcterms:modified xsi:type="dcterms:W3CDTF">2018-08-02T23:24:20Z</dcterms:modified>
</cp:coreProperties>
</file>